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Титулка" sheetId="1" r:id="rId1"/>
    <sheet name="бюджет" sheetId="2" state="hidden" r:id="rId2"/>
    <sheet name="план 18_19" sheetId="3" r:id="rId3"/>
    <sheet name="1 сем" sheetId="4" state="hidden" r:id="rId4"/>
    <sheet name="2а" sheetId="5" state="hidden" r:id="rId5"/>
    <sheet name="2б" sheetId="6" state="hidden" r:id="rId6"/>
    <sheet name="3" sheetId="7" state="hidden" r:id="rId7"/>
    <sheet name="4а" sheetId="8" state="hidden" r:id="rId8"/>
    <sheet name="4б" sheetId="9" state="hidden" r:id="rId9"/>
    <sheet name="5" sheetId="10" state="hidden" r:id="rId10"/>
    <sheet name="6а" sheetId="11" state="hidden" r:id="rId11"/>
    <sheet name="6б" sheetId="12" state="hidden" r:id="rId12"/>
    <sheet name="7" sheetId="13" state="hidden" r:id="rId13"/>
    <sheet name="8а" sheetId="14" state="hidden" r:id="rId14"/>
    <sheet name="8б" sheetId="15" state="hidden" r:id="rId15"/>
  </sheets>
  <definedNames>
    <definedName name="_xlnm.Print_Titles" localSheetId="9">'5'!$8:$8</definedName>
    <definedName name="_xlnm.Print_Titles" localSheetId="2">'план 18_19'!$8:$8</definedName>
    <definedName name="_xlnm.Print_Area" localSheetId="3">'1 сем'!$A$1:$AY$17</definedName>
    <definedName name="_xlnm.Print_Area" localSheetId="4">'2а'!$A$1:$AY$19</definedName>
    <definedName name="_xlnm.Print_Area" localSheetId="5">'2б'!$A$1:$AY$16</definedName>
    <definedName name="_xlnm.Print_Area" localSheetId="6">'3'!$A$1:$AY$19</definedName>
    <definedName name="_xlnm.Print_Area" localSheetId="7">'4а'!$A$1:$AY$18</definedName>
    <definedName name="_xlnm.Print_Area" localSheetId="8">'4б'!$A$1:$AY$17</definedName>
    <definedName name="_xlnm.Print_Area" localSheetId="9">'5'!$A$1:$AY$324</definedName>
    <definedName name="_xlnm.Print_Area" localSheetId="10">'6а'!$A$1:$AY$18</definedName>
    <definedName name="_xlnm.Print_Area" localSheetId="11">'6б'!$A$1:$AY$19</definedName>
    <definedName name="_xlnm.Print_Area" localSheetId="12">'7'!$A$1:$AY$18</definedName>
    <definedName name="_xlnm.Print_Area" localSheetId="13">'8а'!$A$1:$AY$14</definedName>
    <definedName name="_xlnm.Print_Area" localSheetId="14">'8б'!$A$1:$AY$14</definedName>
    <definedName name="_xlnm.Print_Area" localSheetId="1">'бюджет'!$A$1:$J$21</definedName>
    <definedName name="_xlnm.Print_Area" localSheetId="2">'план 18_19'!$A$1:$Y$189</definedName>
    <definedName name="_xlnm.Print_Area" localSheetId="0">'Титулка'!$B$1:$BB$40</definedName>
  </definedNames>
  <calcPr fullCalcOnLoad="1"/>
</workbook>
</file>

<file path=xl/sharedStrings.xml><?xml version="1.0" encoding="utf-8"?>
<sst xmlns="http://schemas.openxmlformats.org/spreadsheetml/2006/main" count="3428" uniqueCount="437">
  <si>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</si>
  <si>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</si>
  <si>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</si>
  <si>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</si>
  <si>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</si>
  <si>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</si>
  <si>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</si>
  <si>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</si>
  <si>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</si>
  <si>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</si>
  <si>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</si>
  <si>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</si>
  <si>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</si>
  <si>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</si>
  <si>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</si>
  <si>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</si>
  <si>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</si>
  <si>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</si>
  <si>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</si>
  <si>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</si>
  <si>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</si>
  <si>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</si>
  <si>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</si>
  <si>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</si>
  <si>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</si>
  <si>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</si>
  <si>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</si>
  <si>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</si>
  <si>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</si>
  <si>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</si>
  <si>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</si>
  <si>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</si>
  <si>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</si>
  <si>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</si>
  <si>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</si>
  <si>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</si>
  <si>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</si>
  <si>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</si>
  <si>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</si>
  <si>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</si>
  <si>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</si>
  <si>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</si>
  <si>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4</t>
  </si>
  <si>
    <t>Українська мова (за професійним спрямуванням)</t>
  </si>
  <si>
    <t>Філософія</t>
  </si>
  <si>
    <t>Разом:</t>
  </si>
  <si>
    <t>Фізичне виховання</t>
  </si>
  <si>
    <t>с*</t>
  </si>
  <si>
    <t>Правознавство</t>
  </si>
  <si>
    <t>Соціологія</t>
  </si>
  <si>
    <t>Екологія</t>
  </si>
  <si>
    <t>Фізика</t>
  </si>
  <si>
    <t xml:space="preserve"> 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</si>
  <si>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</si>
  <si>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</si>
  <si>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</si>
  <si>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</si>
  <si>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</si>
  <si>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</si>
  <si>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</si>
  <si>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</si>
  <si>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Основи економічної теорії</t>
  </si>
  <si>
    <t>123+8 по 18 год</t>
  </si>
  <si>
    <t xml:space="preserve">1.1.  Гуманітарні та соціально-економічні дисципліни  </t>
  </si>
  <si>
    <t xml:space="preserve">1.2 Дисципліни природничо-наукової (фундаментальної) підготовки   </t>
  </si>
  <si>
    <t>Разом п.1.1:</t>
  </si>
  <si>
    <t>Разом :</t>
  </si>
  <si>
    <t>Разом п.1.2 :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</si>
  <si>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</si>
  <si>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</si>
  <si>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</si>
  <si>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>Разом п.1.3.:</t>
  </si>
  <si>
    <t xml:space="preserve"> Кількість курсових проектів</t>
  </si>
  <si>
    <t>Разом вибіркова частина:</t>
  </si>
  <si>
    <t>І . ГРАФІК НАВЧАЛЬНОГО ПРОЦЕСУ</t>
  </si>
  <si>
    <t>Т/П/Д</t>
  </si>
  <si>
    <t>Т/П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</si>
  <si>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</si>
  <si>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</si>
  <si>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</si>
  <si>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</si>
  <si>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</si>
  <si>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</si>
  <si>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</si>
  <si>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</si>
  <si>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</si>
  <si>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</si>
  <si>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</si>
  <si>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</si>
  <si>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</si>
  <si>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</si>
  <si>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</si>
  <si>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</si>
  <si>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</si>
  <si>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</si>
  <si>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</si>
  <si>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</si>
  <si>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</si>
  <si>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</si>
  <si>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</si>
  <si>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</si>
  <si>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</si>
  <si>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</si>
  <si>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</si>
  <si>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</si>
  <si>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</si>
  <si>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</si>
  <si>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</si>
  <si>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</si>
  <si>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</si>
  <si>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</si>
  <si>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</si>
  <si>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</si>
  <si>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</si>
  <si>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</si>
  <si>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</si>
  <si>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Виконання дипломн. проекту</t>
  </si>
  <si>
    <t>Держ. атест.</t>
  </si>
  <si>
    <t>Кані-кули</t>
  </si>
  <si>
    <t>Назва
 практики</t>
  </si>
  <si>
    <t>Захист дипломного проекту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</si>
  <si>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</si>
  <si>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</si>
  <si>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</si>
  <si>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</si>
  <si>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</si>
  <si>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</si>
  <si>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</si>
  <si>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</si>
  <si>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</si>
  <si>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</si>
  <si>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</si>
  <si>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</si>
  <si>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</si>
  <si>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</si>
  <si>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</si>
  <si>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</si>
  <si>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</si>
  <si>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</si>
  <si>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</si>
  <si>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</si>
  <si>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</si>
  <si>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</si>
  <si>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</si>
  <si>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</si>
  <si>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</si>
  <si>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</si>
  <si>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</si>
  <si>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2 ВИБІРКОВІ НАВЧАЛЬНІ ДИСЦИПЛІНИ</t>
  </si>
  <si>
    <t>3.1</t>
  </si>
  <si>
    <t>3.2</t>
  </si>
  <si>
    <t>3.3</t>
  </si>
  <si>
    <t>3.4</t>
  </si>
  <si>
    <t>4.1</t>
  </si>
  <si>
    <t>Разом 4:</t>
  </si>
  <si>
    <t>2.2.2.1.1</t>
  </si>
  <si>
    <t>2.2.2.2.1</t>
  </si>
  <si>
    <t>2.2.2.1.3</t>
  </si>
  <si>
    <t>2.2.2.2.2</t>
  </si>
  <si>
    <t>2.2.2.1.4</t>
  </si>
  <si>
    <t>2.2.2.2.3</t>
  </si>
  <si>
    <t>3. ПРАКТИЧНА ПІДГОТОВКА</t>
  </si>
  <si>
    <t>4. ДЕРЖАВНА АТЕСТАЦІЯ</t>
  </si>
  <si>
    <t>Срок навчання - 4 роки</t>
  </si>
  <si>
    <t xml:space="preserve">На основі повної загальної середньої освіти 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</si>
  <si>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ДЕРЖАВНА АТЕСТАЦІЯ</t>
  </si>
  <si>
    <t>Форма державної атестації</t>
  </si>
  <si>
    <t>Комп'ютерна</t>
  </si>
  <si>
    <t>Виробнича (проектно-технологічна)</t>
  </si>
  <si>
    <t>3+8 по 12 год**</t>
  </si>
  <si>
    <t>3 + 96 год**</t>
  </si>
  <si>
    <t>3+96 год**</t>
  </si>
  <si>
    <t>** 2 доби на тиждень: 8 тижнiв * 12 годин = 96 годин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</si>
  <si>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</si>
  <si>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</si>
  <si>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Алгебра і геометрія</t>
  </si>
  <si>
    <t>Випадкові процеси</t>
  </si>
  <si>
    <t>Дискретна математика</t>
  </si>
  <si>
    <t>Диференціальні рівняння</t>
  </si>
  <si>
    <t>Математична логіка і теорія алгоритмів</t>
  </si>
  <si>
    <t>Математичний аналіз</t>
  </si>
  <si>
    <t>Рівняння математичної фізики</t>
  </si>
  <si>
    <t>Теорія ймовірностей та математична статистика</t>
  </si>
  <si>
    <t>Функціональний аналіз</t>
  </si>
  <si>
    <t>1.2.6.1</t>
  </si>
  <si>
    <t>1.2.6.2</t>
  </si>
  <si>
    <t>Алгоритми і структури даних</t>
  </si>
  <si>
    <t>Аналіз даних та знань</t>
  </si>
  <si>
    <t>Архітектура обчислювальних систем</t>
  </si>
  <si>
    <t>Методи оптимізації та дослідження операцій</t>
  </si>
  <si>
    <t>Методи штучного інтелекту</t>
  </si>
  <si>
    <t>Моделювання складних систем</t>
  </si>
  <si>
    <t>Організація баз даних і знань</t>
  </si>
  <si>
    <t>Організація баз даних та знань</t>
  </si>
  <si>
    <t>Основи системного аналізу</t>
  </si>
  <si>
    <t>Основи охорони праці</t>
  </si>
  <si>
    <t>Програмування та алгоритмічні мови</t>
  </si>
  <si>
    <t>Теорія керування</t>
  </si>
  <si>
    <t>Теорія прийняття рішень</t>
  </si>
  <si>
    <t>Чисельні методи</t>
  </si>
  <si>
    <t>Програмування та алгоритмічні мови (курсова робота)</t>
  </si>
  <si>
    <t>Моделювання складних систем (курсова робота)</t>
  </si>
  <si>
    <t>Методи оптимізації та дослідження операцій (курсова робота)</t>
  </si>
  <si>
    <t>Організація баз даних та знань (курсова робота)</t>
  </si>
  <si>
    <t>1.3.1</t>
  </si>
  <si>
    <t>1.3.2</t>
  </si>
  <si>
    <t>1.3.3</t>
  </si>
  <si>
    <t>1.3.4</t>
  </si>
  <si>
    <t>1.3.5</t>
  </si>
  <si>
    <t>1.3.6</t>
  </si>
  <si>
    <t>1.3.5.1</t>
  </si>
  <si>
    <t>1.3.5.2</t>
  </si>
  <si>
    <t>1.3.5.3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</si>
  <si>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</si>
  <si>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</si>
  <si>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</si>
  <si>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</si>
  <si>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</si>
  <si>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</si>
  <si>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</si>
  <si>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</si>
  <si>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1.3.10</t>
  </si>
  <si>
    <t>1.3.11</t>
  </si>
  <si>
    <t>1.3.9.1</t>
  </si>
  <si>
    <t>1.3.9.2</t>
  </si>
  <si>
    <t>1.3.11.1</t>
  </si>
  <si>
    <t>1.3.11.2</t>
  </si>
  <si>
    <t>1.3.11.3</t>
  </si>
  <si>
    <t>1.3.11.4</t>
  </si>
  <si>
    <t>1.3.12</t>
  </si>
  <si>
    <t>1.3.13</t>
  </si>
  <si>
    <t>1.3.12.1</t>
  </si>
  <si>
    <t>1.3.12.2</t>
  </si>
  <si>
    <t>1.3.14</t>
  </si>
  <si>
    <t>Електронна комерцiя</t>
  </si>
  <si>
    <t xml:space="preserve">Економіка та бізнес </t>
  </si>
  <si>
    <t>Комп'ютерні мережі</t>
  </si>
  <si>
    <t>Нейромережні технології</t>
  </si>
  <si>
    <t>Операційні системи</t>
  </si>
  <si>
    <t>Основи наукових досліджень</t>
  </si>
  <si>
    <t>Проектування інформаційних систем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</si>
  <si>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</si>
  <si>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</si>
  <si>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</si>
  <si>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Ділова риторика</t>
  </si>
  <si>
    <t>Релігієзнавство</t>
  </si>
  <si>
    <t>Актуарні розрахунки</t>
  </si>
  <si>
    <t>Інформаційні системи і технології у банківській діяльності</t>
  </si>
  <si>
    <t>Моделювання економічної динаміки</t>
  </si>
  <si>
    <t>Інформаційні системи в економіці</t>
  </si>
  <si>
    <t>2.2.2.1.2</t>
  </si>
  <si>
    <t>Комп'ютерна практика</t>
  </si>
  <si>
    <t xml:space="preserve">Виробнича практика (проектно-технологічна) </t>
  </si>
  <si>
    <t>Декан факультету ФАМІТ</t>
  </si>
  <si>
    <t>С.В. Подлєсний</t>
  </si>
  <si>
    <t>Разом 3:</t>
  </si>
  <si>
    <t>1. ОБОВ'ЯЗКОВІ НАВЧАЛЬНІ ДИСЦИПЛІНИ</t>
  </si>
  <si>
    <t>Основи охорони праці та безпека життєдіяльності</t>
  </si>
  <si>
    <t>1.3.10.1</t>
  </si>
  <si>
    <t>1.3.10.2</t>
  </si>
  <si>
    <t>Разом п.1.1 та п. 1.2 :</t>
  </si>
  <si>
    <t>1.2.1.1</t>
  </si>
  <si>
    <t>1.2.1.2</t>
  </si>
  <si>
    <t xml:space="preserve"> Кількість кредитів</t>
  </si>
  <si>
    <t>2.1. Гуманітарні та соціально-економічні дисципліни (факультативні)</t>
  </si>
  <si>
    <t>Разом</t>
  </si>
  <si>
    <t xml:space="preserve">2.2. Дисципліни професійної підготовки </t>
  </si>
  <si>
    <t xml:space="preserve"> 2.2.1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</si>
  <si>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</si>
  <si>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</si>
  <si>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</si>
  <si>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</si>
  <si>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</si>
  <si>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</si>
  <si>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</si>
  <si>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2.2.10</t>
  </si>
  <si>
    <t xml:space="preserve"> 2.2.11</t>
  </si>
  <si>
    <t>2.2.2. Дисципліни траекторій підготовки</t>
  </si>
  <si>
    <t>1.3. Дисципліни професійної підготовки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</si>
  <si>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</si>
  <si>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</si>
  <si>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r>
      <t>спеціалізація:</t>
    </r>
    <r>
      <rPr>
        <b/>
        <sz val="20"/>
        <rFont val="Times New Roman"/>
        <family val="1"/>
      </rPr>
      <t xml:space="preserve"> Інтелектуальні системи прийняття рішень</t>
    </r>
  </si>
  <si>
    <t xml:space="preserve">                      Економічна кібернетика</t>
  </si>
  <si>
    <t>Т</t>
  </si>
  <si>
    <t xml:space="preserve">Безпека життєдіяльності </t>
  </si>
  <si>
    <t>2.2.2.1. Спецiалiзацiя "Економiчна кiбернетика"</t>
  </si>
  <si>
    <t>2.2.2.2. Спецiалiзацiя "Iнтелектуальнi системи прийняття рiшень"</t>
  </si>
  <si>
    <t>2.2.2.2.4</t>
  </si>
  <si>
    <t>Web-технології та web-дизайн</t>
  </si>
  <si>
    <t>2.2.2.3. Спецiалiзацiя "Iнтернет-технологiї та web-дизайн"</t>
  </si>
  <si>
    <t>Web-технології та web-дизайн-2</t>
  </si>
  <si>
    <t>Web-технології та web-дизайн-3</t>
  </si>
  <si>
    <t xml:space="preserve"> 2.2.2</t>
  </si>
  <si>
    <t xml:space="preserve"> 2.2.9.1</t>
  </si>
  <si>
    <t xml:space="preserve"> 2.2.9.2</t>
  </si>
  <si>
    <t xml:space="preserve"> 2.2.10.1</t>
  </si>
  <si>
    <t xml:space="preserve"> 2.2.10.2</t>
  </si>
  <si>
    <t xml:space="preserve"> 2.2.10.3</t>
  </si>
  <si>
    <t>2.2.2.3.1</t>
  </si>
  <si>
    <t>2.2.2.3.2</t>
  </si>
  <si>
    <t>2.2.2.3.3</t>
  </si>
  <si>
    <t>2.2.2.3.4</t>
  </si>
  <si>
    <t>1.1.1.4</t>
  </si>
  <si>
    <t xml:space="preserve">Іноземна мова (за професійним спрямуванням) </t>
  </si>
  <si>
    <t>ф*</t>
  </si>
  <si>
    <t>1.1.1.5</t>
  </si>
  <si>
    <t>Вступ до навчального  процесу</t>
  </si>
  <si>
    <t>1.2.4.1</t>
  </si>
  <si>
    <t>1.2.4.2</t>
  </si>
  <si>
    <t>1.2.7.1</t>
  </si>
  <si>
    <t>1.2.7.2</t>
  </si>
  <si>
    <t>1.2.7.3</t>
  </si>
  <si>
    <t>1.2.10.1</t>
  </si>
  <si>
    <t>1.2.10.2</t>
  </si>
  <si>
    <t>1.2.11</t>
  </si>
  <si>
    <t>Примітка:    ф*, с* - факультатив (секційні заняття) ,                                 ** - щорічне оцінювання фізичної підготовки студентів</t>
  </si>
  <si>
    <t>Технологія створення програмних продуктів - курсова робота</t>
  </si>
  <si>
    <t xml:space="preserve">                      Інтернет технології та web-дизайн</t>
  </si>
  <si>
    <t>Разом п.2.1:</t>
  </si>
  <si>
    <t>2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</si>
  <si>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</si>
  <si>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</si>
  <si>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</si>
  <si>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</si>
  <si>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</si>
  <si>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</si>
  <si>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</si>
  <si>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Етика та естетика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</si>
  <si>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</si>
  <si>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</si>
  <si>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</si>
  <si>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</si>
  <si>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</si>
  <si>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</si>
  <si>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</si>
  <si>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</si>
  <si>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</si>
  <si>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Інформаційні війни</t>
  </si>
  <si>
    <t>2.1.7</t>
  </si>
  <si>
    <t>Технології психічної саморегуляції та взаємодії</t>
  </si>
  <si>
    <t>2.1.8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</si>
  <si>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</si>
  <si>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</si>
  <si>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</si>
  <si>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</si>
  <si>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</si>
  <si>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</si>
  <si>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</si>
  <si>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</si>
  <si>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</si>
  <si>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Кваліфікація: баклавр з системного аналізу</t>
  </si>
  <si>
    <t>ЗАТВЕРДЖЕНО:</t>
  </si>
  <si>
    <t>на засіданні Вченої ради</t>
  </si>
  <si>
    <t>(Ковальов В.Д.)</t>
  </si>
  <si>
    <t>Розподіл годин на тиждень за курсами і семестрами</t>
  </si>
  <si>
    <t>Розподіл за семестрами</t>
  </si>
  <si>
    <t>2б</t>
  </si>
  <si>
    <t>4б,6б дф*</t>
  </si>
  <si>
    <t>8б</t>
  </si>
  <si>
    <t>4а</t>
  </si>
  <si>
    <t>2а</t>
  </si>
  <si>
    <t>4б</t>
  </si>
  <si>
    <t>6а</t>
  </si>
  <si>
    <t>6б</t>
  </si>
  <si>
    <t>8а</t>
  </si>
  <si>
    <t>2бд 2б**</t>
  </si>
  <si>
    <t>4бд 4б**</t>
  </si>
  <si>
    <t>5ф*6бдф* 6б**8а дф* 8б**</t>
  </si>
  <si>
    <t>5, 5</t>
  </si>
  <si>
    <t>6а семестр</t>
  </si>
  <si>
    <t>6б семестр</t>
  </si>
  <si>
    <t>7 семестр</t>
  </si>
  <si>
    <t>8а семестр</t>
  </si>
  <si>
    <t>2а березень</t>
  </si>
  <si>
    <t>6б л</t>
  </si>
  <si>
    <t>8а, 8б</t>
  </si>
  <si>
    <t>Семестр</t>
  </si>
  <si>
    <t>ПК</t>
  </si>
  <si>
    <t>K</t>
  </si>
  <si>
    <t>T</t>
  </si>
  <si>
    <t>3 семестр</t>
  </si>
  <si>
    <t>4а семестр</t>
  </si>
  <si>
    <t>4б семестр</t>
  </si>
  <si>
    <t>5 семестр</t>
  </si>
  <si>
    <t>екз</t>
  </si>
  <si>
    <t>зачет</t>
  </si>
  <si>
    <t>кп</t>
  </si>
  <si>
    <t>кр</t>
  </si>
  <si>
    <t>3</t>
  </si>
  <si>
    <t>6</t>
  </si>
  <si>
    <t>Зав. кафедри ІСПР</t>
  </si>
  <si>
    <t>О.Ф. Єнікєєв</t>
  </si>
  <si>
    <t xml:space="preserve">V. План навчального процесу на 2018/2019 навчальний рік      </t>
  </si>
  <si>
    <t>Комп'ютерна графіка</t>
  </si>
  <si>
    <t>Інформатика</t>
  </si>
  <si>
    <t>протокол № 8</t>
  </si>
  <si>
    <t>"29  " березня    2018 р.</t>
  </si>
  <si>
    <t>А</t>
  </si>
  <si>
    <t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</t>
  </si>
  <si>
    <t>Екзаменаційна сесія та проміж-ний контроль</t>
  </si>
  <si>
    <t>126+8 по 18 год</t>
  </si>
  <si>
    <t>2+102 год*</t>
  </si>
  <si>
    <t>* 1 доба на тиждень: 15 (9+8) тижнiв * 6 годин = 102 години</t>
  </si>
  <si>
    <t>7+102 год*</t>
  </si>
  <si>
    <t>так</t>
  </si>
  <si>
    <t/>
  </si>
  <si>
    <t>викладач</t>
  </si>
  <si>
    <t>разом</t>
  </si>
  <si>
    <t xml:space="preserve">СА-18-1, 1 семестр, 2018/2019 навчальний рік      </t>
  </si>
  <si>
    <t xml:space="preserve">СА-18-1, 2а семестр, 2018/2019 навчальний рік        </t>
  </si>
  <si>
    <t xml:space="preserve">СА-18-1, 2б семестр, 2018/2019 навчальний рік    </t>
  </si>
  <si>
    <t xml:space="preserve">СА-17-1, 3 семестр, 2018/2019 навчальний рік    </t>
  </si>
  <si>
    <t xml:space="preserve">СА-17-1, 4а семестр, 2018/2019 навчальний рік     </t>
  </si>
  <si>
    <t xml:space="preserve">СА-17-1, 4б семестр, 2018/2019 навчальний рік    </t>
  </si>
  <si>
    <t>Інформаційні війни (в.в., вся група)</t>
  </si>
  <si>
    <t>Етика та естетика (в.в., вся група)</t>
  </si>
  <si>
    <t>Історія науки і техніки (в.в., вся група)</t>
  </si>
  <si>
    <t>Іноземна мова (в.в., 3 студ)</t>
  </si>
  <si>
    <t>Політологія (в.в., 14 студ.)</t>
  </si>
  <si>
    <t>Правознавство (в.в., 1 студ.)</t>
  </si>
  <si>
    <t>Психологія  (в.в., 16 студ.)</t>
  </si>
  <si>
    <t xml:space="preserve">СМ-16-1, 5 семестр, 2018/2019 навчальний рік    </t>
  </si>
  <si>
    <t>Іноземна мова (в.в., 3 студ.)</t>
  </si>
  <si>
    <t>Технології психічної саморегуляції та взаємодії (в.в., 14 студ.)</t>
  </si>
  <si>
    <t>Web-технології та web-дизайн (в.в. Проф., вся група)</t>
  </si>
  <si>
    <t xml:space="preserve">СМ-16-1, 6а семестр, 2018/2019 навчальний рік    </t>
  </si>
  <si>
    <t>Іноземна мова (в.в. 3 студ.)</t>
  </si>
  <si>
    <t>Ділова риторика (в.в., 14 студ)</t>
  </si>
  <si>
    <t>Інформаційні системи в економіці (в.в. проф., 7 студ)</t>
  </si>
  <si>
    <t>Web-технології та web-дизайн-2 (в.в. проф., 10 студ)</t>
  </si>
  <si>
    <t xml:space="preserve">СМ-16-1, 6б семестр, 2018/2019 навчальний рік  </t>
  </si>
  <si>
    <t>Інформаційні системи і технології у банківській діяльності (в.в.проф., 8 студ)</t>
  </si>
  <si>
    <t>Web-технології та web-дизайн-3 (в.в.проф., 9 студ)</t>
  </si>
  <si>
    <t xml:space="preserve">СМ-15-1, 7 семестр, 2018/2019 навчальний рік  </t>
  </si>
  <si>
    <t>Технології захисту інформації (в.в. Проф, вся група)</t>
  </si>
  <si>
    <t xml:space="preserve">СМ-15-1, 8а семестр, 2018/2019 навчальний рік  </t>
  </si>
  <si>
    <t xml:space="preserve">СМ-15-1, 8б семестр, 2018/2019 навчальний рік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</si>
</sst>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_-;\-* #,##0_-;\ _-;_-@_-"/>
    <numFmt numFmtId="181" formatCode="#,##0;\-* #,##0_-;\ _-;_-@_-"/>
    <numFmt numFmtId="182" formatCode="0.0"/>
    <numFmt numFmtId="183" formatCode="#,##0.0_ ;\-#,##0.0\ "/>
    <numFmt numFmtId="184" formatCode="[$-FC19]d\ mmmm\ yyyy\ &quot;г.&quot;"/>
    <numFmt numFmtId="185" formatCode="#,##0_-;\-* #,##0_-;\ &quot;&quot;_-;_-@_-"/>
    <numFmt numFmtId="186" formatCode="0.000"/>
    <numFmt numFmtId="187" formatCode="mmm/yyyy"/>
    <numFmt numFmtId="188" formatCode="#,##0;\-* #,##0_-;\ &quot;&quot;_-;_-@_-"/>
    <numFmt numFmtId="189" formatCode="#,##0.0;\-* #,##0.0_-;\ &quot;&quot;_-;_-@_-"/>
  </numFmts>
  <fonts count="7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124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181" fontId="8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left" vertical="top" wrapText="1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181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vertical="center"/>
      <protection/>
    </xf>
    <xf numFmtId="180" fontId="2" fillId="0" borderId="14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1" fontId="8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181" fontId="6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26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horizontal="left" vertical="top" wrapText="1"/>
      <protection/>
    </xf>
    <xf numFmtId="0" fontId="2" fillId="0" borderId="28" xfId="0" applyFont="1" applyFill="1" applyBorder="1" applyAlignment="1">
      <alignment horizontal="center" vertical="center" wrapText="1"/>
    </xf>
    <xf numFmtId="180" fontId="2" fillId="0" borderId="28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81" fontId="2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15" fillId="0" borderId="0" xfId="53" applyFont="1">
      <alignment/>
      <protection/>
    </xf>
    <xf numFmtId="0" fontId="11" fillId="0" borderId="0" xfId="53" applyFont="1">
      <alignment/>
      <protection/>
    </xf>
    <xf numFmtId="0" fontId="19" fillId="0" borderId="0" xfId="53" applyFont="1">
      <alignment/>
      <protection/>
    </xf>
    <xf numFmtId="0" fontId="4" fillId="0" borderId="0" xfId="53" applyFont="1">
      <alignment/>
      <protection/>
    </xf>
    <xf numFmtId="0" fontId="14" fillId="0" borderId="0" xfId="53" applyFont="1">
      <alignment/>
      <protection/>
    </xf>
    <xf numFmtId="182" fontId="6" fillId="0" borderId="34" xfId="0" applyNumberFormat="1" applyFont="1" applyFill="1" applyBorder="1" applyAlignment="1" applyProtection="1">
      <alignment horizontal="center" vertical="center"/>
      <protection/>
    </xf>
    <xf numFmtId="182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180" fontId="2" fillId="0" borderId="3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/>
    </xf>
    <xf numFmtId="18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82" fontId="6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82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8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horizontal="center" vertical="center" wrapText="1"/>
    </xf>
    <xf numFmtId="0" fontId="2" fillId="0" borderId="0" xfId="56" applyFont="1">
      <alignment/>
      <protection/>
    </xf>
    <xf numFmtId="0" fontId="22" fillId="0" borderId="0" xfId="56" applyFont="1" applyAlignment="1">
      <alignment/>
      <protection/>
    </xf>
    <xf numFmtId="0" fontId="17" fillId="0" borderId="0" xfId="56" applyFont="1" applyBorder="1" applyAlignment="1">
      <alignment horizontal="center"/>
      <protection/>
    </xf>
    <xf numFmtId="0" fontId="16" fillId="0" borderId="0" xfId="56" applyFont="1" applyBorder="1" applyAlignment="1">
      <alignment horizontal="left"/>
      <protection/>
    </xf>
    <xf numFmtId="0" fontId="3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2" fillId="0" borderId="0" xfId="56" applyFont="1" applyAlignment="1">
      <alignment horizontal="left"/>
      <protection/>
    </xf>
    <xf numFmtId="0" fontId="3" fillId="0" borderId="0" xfId="56" applyFont="1" applyAlignment="1">
      <alignment horizontal="left" vertical="center" wrapText="1"/>
      <protection/>
    </xf>
    <xf numFmtId="0" fontId="4" fillId="0" borderId="0" xfId="56" applyFont="1" applyBorder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3" fillId="0" borderId="29" xfId="56" applyFont="1" applyBorder="1" applyAlignment="1">
      <alignment horizontal="center"/>
      <protection/>
    </xf>
    <xf numFmtId="0" fontId="2" fillId="0" borderId="0" xfId="56" applyFont="1" applyBorder="1">
      <alignment/>
      <protection/>
    </xf>
    <xf numFmtId="0" fontId="2" fillId="0" borderId="0" xfId="56" applyFont="1" applyAlignment="1">
      <alignment horizontal="center"/>
      <protection/>
    </xf>
    <xf numFmtId="0" fontId="0" fillId="0" borderId="0" xfId="56" applyBorder="1" applyAlignment="1">
      <alignment horizontal="center" vertical="center"/>
      <protection/>
    </xf>
    <xf numFmtId="0" fontId="0" fillId="0" borderId="0" xfId="56" applyBorder="1" applyAlignment="1">
      <alignment horizontal="left" vertical="center"/>
      <protection/>
    </xf>
    <xf numFmtId="0" fontId="0" fillId="0" borderId="0" xfId="56" applyBorder="1" applyAlignment="1">
      <alignment vertical="center"/>
      <protection/>
    </xf>
    <xf numFmtId="0" fontId="0" fillId="0" borderId="0" xfId="56" applyBorder="1" applyAlignment="1">
      <alignment horizontal="right" vertical="center"/>
      <protection/>
    </xf>
    <xf numFmtId="0" fontId="2" fillId="0" borderId="0" xfId="56" applyFont="1" applyAlignment="1">
      <alignment horizontal="left"/>
      <protection/>
    </xf>
    <xf numFmtId="180" fontId="2" fillId="0" borderId="20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justify" wrapText="1"/>
    </xf>
    <xf numFmtId="0" fontId="2" fillId="0" borderId="48" xfId="0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vertical="center" wrapText="1"/>
    </xf>
    <xf numFmtId="49" fontId="2" fillId="0" borderId="60" xfId="0" applyNumberFormat="1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82" fontId="2" fillId="0" borderId="64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182" fontId="6" fillId="0" borderId="67" xfId="0" applyNumberFormat="1" applyFont="1" applyFill="1" applyBorder="1" applyAlignment="1" applyProtection="1">
      <alignment horizontal="center" vertical="center"/>
      <protection/>
    </xf>
    <xf numFmtId="1" fontId="6" fillId="0" borderId="68" xfId="0" applyNumberFormat="1" applyFont="1" applyFill="1" applyBorder="1" applyAlignment="1">
      <alignment horizontal="center" vertical="center"/>
    </xf>
    <xf numFmtId="1" fontId="6" fillId="0" borderId="69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>
      <alignment horizontal="center" vertical="center" wrapText="1"/>
    </xf>
    <xf numFmtId="182" fontId="6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vertical="justify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 applyProtection="1">
      <alignment horizontal="center" vertical="center" wrapText="1"/>
      <protection/>
    </xf>
    <xf numFmtId="0" fontId="2" fillId="0" borderId="77" xfId="0" applyFont="1" applyFill="1" applyBorder="1" applyAlignment="1">
      <alignment horizontal="center" vertical="center" wrapText="1"/>
    </xf>
    <xf numFmtId="180" fontId="2" fillId="0" borderId="77" xfId="0" applyNumberFormat="1" applyFont="1" applyFill="1" applyBorder="1" applyAlignment="1" applyProtection="1">
      <alignment vertical="center"/>
      <protection/>
    </xf>
    <xf numFmtId="49" fontId="2" fillId="0" borderId="78" xfId="0" applyNumberFormat="1" applyFont="1" applyFill="1" applyBorder="1" applyAlignment="1" applyProtection="1">
      <alignment horizontal="center" vertical="center" wrapText="1"/>
      <protection/>
    </xf>
    <xf numFmtId="0" fontId="2" fillId="0" borderId="79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>
      <alignment vertical="justify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66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86" xfId="0" applyNumberFormat="1" applyFont="1" applyFill="1" applyBorder="1" applyAlignment="1">
      <alignment horizontal="center" vertical="center"/>
    </xf>
    <xf numFmtId="0" fontId="2" fillId="0" borderId="87" xfId="0" applyNumberFormat="1" applyFont="1" applyFill="1" applyBorder="1" applyAlignment="1" applyProtection="1">
      <alignment horizontal="center" vertical="center"/>
      <protection/>
    </xf>
    <xf numFmtId="0" fontId="2" fillId="0" borderId="88" xfId="0" applyNumberFormat="1" applyFont="1" applyFill="1" applyBorder="1" applyAlignment="1" applyProtection="1">
      <alignment horizontal="center" vertical="center"/>
      <protection/>
    </xf>
    <xf numFmtId="0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77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182" fontId="6" fillId="0" borderId="34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 wrapText="1"/>
    </xf>
    <xf numFmtId="0" fontId="21" fillId="0" borderId="0" xfId="56" applyFont="1" applyBorder="1" applyAlignment="1">
      <alignment horizontal="left" vertical="center" wrapText="1"/>
      <protection/>
    </xf>
    <xf numFmtId="0" fontId="16" fillId="0" borderId="0" xfId="57" applyFont="1" applyAlignment="1">
      <alignment horizontal="left"/>
      <protection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1" fillId="0" borderId="94" xfId="0" applyFont="1" applyBorder="1" applyAlignment="1">
      <alignment horizontal="center"/>
    </xf>
    <xf numFmtId="0" fontId="31" fillId="0" borderId="95" xfId="0" applyFont="1" applyBorder="1" applyAlignment="1">
      <alignment horizontal="center"/>
    </xf>
    <xf numFmtId="0" fontId="31" fillId="0" borderId="96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180" fontId="6" fillId="0" borderId="74" xfId="0" applyNumberFormat="1" applyFont="1" applyFill="1" applyBorder="1" applyAlignment="1">
      <alignment horizontal="center" vertical="center" wrapText="1"/>
    </xf>
    <xf numFmtId="182" fontId="2" fillId="0" borderId="97" xfId="0" applyNumberFormat="1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horizontal="left" vertical="top"/>
      <protection/>
    </xf>
    <xf numFmtId="0" fontId="6" fillId="0" borderId="98" xfId="0" applyNumberFormat="1" applyFont="1" applyFill="1" applyBorder="1" applyAlignment="1" applyProtection="1">
      <alignment horizontal="center" vertical="center"/>
      <protection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left" vertical="center" wrapText="1"/>
    </xf>
    <xf numFmtId="2" fontId="2" fillId="0" borderId="100" xfId="0" applyNumberFormat="1" applyFont="1" applyFill="1" applyBorder="1" applyAlignment="1" applyProtection="1">
      <alignment horizontal="center" vertical="center" wrapText="1"/>
      <protection/>
    </xf>
    <xf numFmtId="0" fontId="2" fillId="0" borderId="69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1" fontId="2" fillId="0" borderId="100" xfId="0" applyNumberFormat="1" applyFont="1" applyFill="1" applyBorder="1" applyAlignment="1">
      <alignment horizontal="center" vertical="center" wrapText="1"/>
    </xf>
    <xf numFmtId="1" fontId="6" fillId="0" borderId="100" xfId="0" applyNumberFormat="1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2" fillId="0" borderId="100" xfId="0" applyNumberFormat="1" applyFont="1" applyFill="1" applyBorder="1" applyAlignment="1" applyProtection="1">
      <alignment horizontal="center" vertical="center"/>
      <protection/>
    </xf>
    <xf numFmtId="0" fontId="2" fillId="0" borderId="103" xfId="0" applyNumberFormat="1" applyFont="1" applyFill="1" applyBorder="1" applyAlignment="1" applyProtection="1">
      <alignment horizontal="center" vertical="center"/>
      <protection/>
    </xf>
    <xf numFmtId="0" fontId="6" fillId="0" borderId="67" xfId="0" applyNumberFormat="1" applyFont="1" applyFill="1" applyBorder="1" applyAlignment="1" applyProtection="1">
      <alignment horizontal="center" vertical="center"/>
      <protection/>
    </xf>
    <xf numFmtId="0" fontId="6" fillId="0" borderId="104" xfId="0" applyNumberFormat="1" applyFont="1" applyFill="1" applyBorder="1" applyAlignment="1" applyProtection="1">
      <alignment horizontal="center" vertical="center"/>
      <protection/>
    </xf>
    <xf numFmtId="0" fontId="6" fillId="0" borderId="105" xfId="0" applyNumberFormat="1" applyFont="1" applyFill="1" applyBorder="1" applyAlignment="1" applyProtection="1">
      <alignment horizontal="center" vertical="center"/>
      <protection/>
    </xf>
    <xf numFmtId="0" fontId="6" fillId="0" borderId="106" xfId="0" applyNumberFormat="1" applyFont="1" applyFill="1" applyBorder="1" applyAlignment="1" applyProtection="1">
      <alignment horizontal="center" vertical="center"/>
      <protection/>
    </xf>
    <xf numFmtId="0" fontId="6" fillId="0" borderId="107" xfId="0" applyNumberFormat="1" applyFont="1" applyFill="1" applyBorder="1" applyAlignment="1" applyProtection="1">
      <alignment horizontal="center" vertical="center"/>
      <protection/>
    </xf>
    <xf numFmtId="0" fontId="6" fillId="0" borderId="108" xfId="0" applyNumberFormat="1" applyFont="1" applyFill="1" applyBorder="1" applyAlignment="1" applyProtection="1">
      <alignment horizontal="center" vertical="center"/>
      <protection/>
    </xf>
    <xf numFmtId="0" fontId="6" fillId="0" borderId="109" xfId="0" applyNumberFormat="1" applyFont="1" applyFill="1" applyBorder="1" applyAlignment="1" applyProtection="1">
      <alignment horizontal="center" vertical="center"/>
      <protection/>
    </xf>
    <xf numFmtId="0" fontId="6" fillId="0" borderId="110" xfId="0" applyNumberFormat="1" applyFont="1" applyFill="1" applyBorder="1" applyAlignment="1" applyProtection="1">
      <alignment horizontal="center" vertical="center"/>
      <protection/>
    </xf>
    <xf numFmtId="1" fontId="6" fillId="0" borderId="110" xfId="0" applyNumberFormat="1" applyFont="1" applyFill="1" applyBorder="1" applyAlignment="1" applyProtection="1">
      <alignment horizontal="center" vertical="center"/>
      <protection/>
    </xf>
    <xf numFmtId="0" fontId="2" fillId="0" borderId="111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32" fillId="0" borderId="48" xfId="0" applyNumberFormat="1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32" fillId="0" borderId="29" xfId="0" applyNumberFormat="1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6" fillId="0" borderId="112" xfId="0" applyNumberFormat="1" applyFont="1" applyFill="1" applyBorder="1" applyAlignment="1" applyProtection="1">
      <alignment horizontal="center" vertical="center"/>
      <protection/>
    </xf>
    <xf numFmtId="180" fontId="2" fillId="0" borderId="112" xfId="0" applyNumberFormat="1" applyFont="1" applyFill="1" applyBorder="1" applyAlignment="1">
      <alignment horizontal="center" vertical="center" wrapText="1"/>
    </xf>
    <xf numFmtId="182" fontId="6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87" xfId="0" applyFont="1" applyFill="1" applyBorder="1" applyAlignment="1">
      <alignment horizontal="center" vertical="center" wrapText="1"/>
    </xf>
    <xf numFmtId="1" fontId="2" fillId="0" borderId="76" xfId="0" applyNumberFormat="1" applyFont="1" applyFill="1" applyBorder="1" applyAlignment="1">
      <alignment horizontal="center" vertical="center" wrapText="1"/>
    </xf>
    <xf numFmtId="1" fontId="2" fillId="0" borderId="77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" fontId="2" fillId="0" borderId="78" xfId="0" applyNumberFormat="1" applyFont="1" applyFill="1" applyBorder="1" applyAlignment="1">
      <alignment horizontal="center" vertical="center" wrapText="1"/>
    </xf>
    <xf numFmtId="1" fontId="2" fillId="0" borderId="79" xfId="0" applyNumberFormat="1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/>
    </xf>
    <xf numFmtId="0" fontId="2" fillId="0" borderId="79" xfId="0" applyFont="1" applyFill="1" applyBorder="1" applyAlignment="1">
      <alignment horizontal="center" vertical="center" wrapText="1"/>
    </xf>
    <xf numFmtId="1" fontId="6" fillId="0" borderId="113" xfId="0" applyNumberFormat="1" applyFont="1" applyFill="1" applyBorder="1" applyAlignment="1" applyProtection="1">
      <alignment horizontal="center" vertical="center"/>
      <protection/>
    </xf>
    <xf numFmtId="1" fontId="6" fillId="0" borderId="114" xfId="0" applyNumberFormat="1" applyFont="1" applyFill="1" applyBorder="1" applyAlignment="1" applyProtection="1">
      <alignment horizontal="center" vertical="center"/>
      <protection/>
    </xf>
    <xf numFmtId="180" fontId="2" fillId="0" borderId="113" xfId="0" applyNumberFormat="1" applyFont="1" applyFill="1" applyBorder="1" applyAlignment="1">
      <alignment horizontal="center" vertical="center" wrapText="1"/>
    </xf>
    <xf numFmtId="180" fontId="2" fillId="0" borderId="114" xfId="0" applyNumberFormat="1" applyFont="1" applyFill="1" applyBorder="1" applyAlignment="1">
      <alignment horizontal="center" vertical="center" wrapText="1"/>
    </xf>
    <xf numFmtId="1" fontId="6" fillId="0" borderId="98" xfId="0" applyNumberFormat="1" applyFont="1" applyFill="1" applyBorder="1" applyAlignment="1" applyProtection="1">
      <alignment horizontal="center" vertical="center"/>
      <protection/>
    </xf>
    <xf numFmtId="1" fontId="6" fillId="0" borderId="115" xfId="0" applyNumberFormat="1" applyFont="1" applyFill="1" applyBorder="1" applyAlignment="1" applyProtection="1">
      <alignment horizontal="center" vertical="center"/>
      <protection/>
    </xf>
    <xf numFmtId="1" fontId="6" fillId="0" borderId="116" xfId="0" applyNumberFormat="1" applyFont="1" applyFill="1" applyBorder="1" applyAlignment="1" applyProtection="1">
      <alignment horizontal="center" vertical="center"/>
      <protection/>
    </xf>
    <xf numFmtId="180" fontId="2" fillId="0" borderId="87" xfId="0" applyNumberFormat="1" applyFont="1" applyFill="1" applyBorder="1" applyAlignment="1" applyProtection="1">
      <alignment vertical="center"/>
      <protection/>
    </xf>
    <xf numFmtId="180" fontId="2" fillId="0" borderId="74" xfId="0" applyNumberFormat="1" applyFont="1" applyFill="1" applyBorder="1" applyAlignment="1" applyProtection="1">
      <alignment vertical="center"/>
      <protection/>
    </xf>
    <xf numFmtId="180" fontId="2" fillId="0" borderId="75" xfId="0" applyNumberFormat="1" applyFont="1" applyFill="1" applyBorder="1" applyAlignment="1" applyProtection="1">
      <alignment vertical="center"/>
      <protection/>
    </xf>
    <xf numFmtId="182" fontId="2" fillId="0" borderId="76" xfId="0" applyNumberFormat="1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180" fontId="2" fillId="0" borderId="109" xfId="0" applyNumberFormat="1" applyFont="1" applyFill="1" applyBorder="1" applyAlignment="1">
      <alignment horizontal="center" vertical="center" wrapText="1"/>
    </xf>
    <xf numFmtId="180" fontId="2" fillId="0" borderId="110" xfId="0" applyNumberFormat="1" applyFont="1" applyFill="1" applyBorder="1" applyAlignment="1">
      <alignment horizontal="center" vertical="center" wrapText="1"/>
    </xf>
    <xf numFmtId="0" fontId="2" fillId="0" borderId="117" xfId="0" applyNumberFormat="1" applyFont="1" applyFill="1" applyBorder="1" applyAlignment="1">
      <alignment horizontal="center" vertical="center" wrapText="1"/>
    </xf>
    <xf numFmtId="0" fontId="2" fillId="0" borderId="76" xfId="0" applyNumberFormat="1" applyFont="1" applyFill="1" applyBorder="1" applyAlignment="1">
      <alignment horizontal="center" vertical="center" wrapText="1"/>
    </xf>
    <xf numFmtId="0" fontId="2" fillId="0" borderId="96" xfId="0" applyNumberFormat="1" applyFont="1" applyFill="1" applyBorder="1" applyAlignment="1">
      <alignment horizontal="center" vertical="center" wrapText="1"/>
    </xf>
    <xf numFmtId="0" fontId="2" fillId="0" borderId="118" xfId="0" applyNumberFormat="1" applyFont="1" applyFill="1" applyBorder="1" applyAlignment="1">
      <alignment horizontal="center" vertical="center" wrapText="1"/>
    </xf>
    <xf numFmtId="180" fontId="2" fillId="0" borderId="119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0" xfId="0" applyNumberFormat="1" applyFont="1" applyFill="1" applyBorder="1" applyAlignment="1">
      <alignment horizontal="center" vertical="center" wrapText="1"/>
    </xf>
    <xf numFmtId="180" fontId="2" fillId="0" borderId="121" xfId="0" applyNumberFormat="1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 wrapText="1"/>
    </xf>
    <xf numFmtId="1" fontId="6" fillId="0" borderId="67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vertical="justify" wrapText="1"/>
    </xf>
    <xf numFmtId="0" fontId="2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0" fontId="2" fillId="0" borderId="124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5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right" vertical="center"/>
      <protection/>
    </xf>
    <xf numFmtId="0" fontId="2" fillId="0" borderId="126" xfId="0" applyFont="1" applyFill="1" applyBorder="1" applyAlignment="1" applyProtection="1">
      <alignment horizontal="right" vertical="center"/>
      <protection/>
    </xf>
    <xf numFmtId="1" fontId="2" fillId="0" borderId="80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/>
    </xf>
    <xf numFmtId="1" fontId="2" fillId="0" borderId="126" xfId="0" applyNumberFormat="1" applyFont="1" applyFill="1" applyBorder="1" applyAlignment="1">
      <alignment horizontal="center" vertical="center" wrapText="1"/>
    </xf>
    <xf numFmtId="0" fontId="2" fillId="0" borderId="127" xfId="0" applyNumberFormat="1" applyFont="1" applyFill="1" applyBorder="1" applyAlignment="1">
      <alignment horizontal="center" vertical="center" wrapText="1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25" xfId="0" applyNumberFormat="1" applyFont="1" applyFill="1" applyBorder="1" applyAlignment="1">
      <alignment horizontal="center" vertical="center" wrapText="1"/>
    </xf>
    <xf numFmtId="0" fontId="2" fillId="0" borderId="12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28" xfId="0" applyFont="1" applyFill="1" applyBorder="1" applyAlignment="1">
      <alignment vertical="justify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33" borderId="29" xfId="55" applyFont="1" applyFill="1" applyBorder="1" applyAlignment="1">
      <alignment horizontal="center" vertical="center" wrapText="1"/>
      <protection/>
    </xf>
    <xf numFmtId="0" fontId="2" fillId="33" borderId="29" xfId="55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129" xfId="55" applyNumberFormat="1" applyFont="1" applyFill="1" applyBorder="1" applyAlignment="1">
      <alignment vertical="center" wrapText="1"/>
      <protection/>
    </xf>
    <xf numFmtId="185" fontId="2" fillId="0" borderId="129" xfId="55" applyNumberFormat="1" applyFont="1" applyFill="1" applyBorder="1" applyAlignment="1" applyProtection="1">
      <alignment horizontal="left" vertical="center"/>
      <protection/>
    </xf>
    <xf numFmtId="0" fontId="6" fillId="0" borderId="129" xfId="55" applyNumberFormat="1" applyFont="1" applyFill="1" applyBorder="1" applyAlignment="1" applyProtection="1">
      <alignment horizontal="left" vertical="center"/>
      <protection/>
    </xf>
    <xf numFmtId="0" fontId="2" fillId="0" borderId="129" xfId="55" applyNumberFormat="1" applyFont="1" applyFill="1" applyBorder="1" applyAlignment="1" applyProtection="1">
      <alignment horizontal="left" vertical="center"/>
      <protection/>
    </xf>
    <xf numFmtId="0" fontId="2" fillId="33" borderId="129" xfId="55" applyNumberFormat="1" applyFont="1" applyFill="1" applyBorder="1" applyAlignment="1" applyProtection="1">
      <alignment horizontal="left" vertical="center"/>
      <protection/>
    </xf>
    <xf numFmtId="0" fontId="2" fillId="33" borderId="130" xfId="0" applyFont="1" applyFill="1" applyBorder="1" applyAlignment="1">
      <alignment/>
    </xf>
    <xf numFmtId="0" fontId="2" fillId="33" borderId="130" xfId="0" applyFont="1" applyFill="1" applyBorder="1" applyAlignment="1">
      <alignment horizontal="center"/>
    </xf>
    <xf numFmtId="0" fontId="2" fillId="33" borderId="131" xfId="0" applyFont="1" applyFill="1" applyBorder="1" applyAlignment="1">
      <alignment horizontal="center"/>
    </xf>
    <xf numFmtId="0" fontId="2" fillId="33" borderId="132" xfId="0" applyFont="1" applyFill="1" applyBorder="1" applyAlignment="1">
      <alignment/>
    </xf>
    <xf numFmtId="0" fontId="2" fillId="33" borderId="106" xfId="0" applyFont="1" applyFill="1" applyBorder="1" applyAlignment="1">
      <alignment horizontal="center"/>
    </xf>
    <xf numFmtId="0" fontId="2" fillId="33" borderId="106" xfId="0" applyFont="1" applyFill="1" applyBorder="1" applyAlignment="1">
      <alignment/>
    </xf>
    <xf numFmtId="0" fontId="2" fillId="33" borderId="131" xfId="0" applyFont="1" applyFill="1" applyBorder="1" applyAlignment="1">
      <alignment/>
    </xf>
    <xf numFmtId="0" fontId="2" fillId="33" borderId="29" xfId="0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 applyProtection="1">
      <alignment horizontal="center" vertical="center"/>
      <protection/>
    </xf>
    <xf numFmtId="49" fontId="2" fillId="33" borderId="29" xfId="55" applyNumberFormat="1" applyFont="1" applyFill="1" applyBorder="1" applyAlignment="1">
      <alignment horizontal="left" vertical="center" wrapText="1"/>
      <protection/>
    </xf>
    <xf numFmtId="0" fontId="2" fillId="33" borderId="29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 applyProtection="1">
      <alignment horizontal="center" vertical="center" wrapText="1"/>
      <protection/>
    </xf>
    <xf numFmtId="0" fontId="8" fillId="33" borderId="29" xfId="0" applyNumberFormat="1" applyFont="1" applyFill="1" applyBorder="1" applyAlignment="1" applyProtection="1">
      <alignment horizontal="center" vertical="center"/>
      <protection/>
    </xf>
    <xf numFmtId="49" fontId="6" fillId="0" borderId="68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center"/>
    </xf>
    <xf numFmtId="182" fontId="6" fillId="0" borderId="68" xfId="0" applyNumberFormat="1" applyFont="1" applyFill="1" applyBorder="1" applyAlignment="1">
      <alignment horizontal="center" vertical="center"/>
    </xf>
    <xf numFmtId="180" fontId="36" fillId="0" borderId="0" xfId="0" applyNumberFormat="1" applyFont="1" applyFill="1" applyBorder="1" applyAlignment="1" applyProtection="1">
      <alignment vertical="center"/>
      <protection/>
    </xf>
    <xf numFmtId="181" fontId="37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 applyProtection="1">
      <alignment vertical="center"/>
      <protection/>
    </xf>
    <xf numFmtId="180" fontId="5" fillId="0" borderId="29" xfId="0" applyNumberFormat="1" applyFont="1" applyFill="1" applyBorder="1" applyAlignment="1" applyProtection="1">
      <alignment vertical="center"/>
      <protection/>
    </xf>
    <xf numFmtId="181" fontId="3" fillId="0" borderId="29" xfId="0" applyNumberFormat="1" applyFont="1" applyFill="1" applyBorder="1" applyAlignment="1" applyProtection="1">
      <alignment horizontal="center" vertical="center"/>
      <protection/>
    </xf>
    <xf numFmtId="180" fontId="2" fillId="0" borderId="29" xfId="0" applyNumberFormat="1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>
      <alignment vertical="justify" wrapText="1"/>
    </xf>
    <xf numFmtId="180" fontId="2" fillId="33" borderId="0" xfId="0" applyNumberFormat="1" applyFont="1" applyFill="1" applyBorder="1" applyAlignment="1" applyProtection="1">
      <alignment vertical="center"/>
      <protection/>
    </xf>
    <xf numFmtId="180" fontId="5" fillId="33" borderId="29" xfId="0" applyNumberFormat="1" applyFont="1" applyFill="1" applyBorder="1" applyAlignment="1" applyProtection="1">
      <alignment vertical="center"/>
      <protection/>
    </xf>
    <xf numFmtId="183" fontId="2" fillId="33" borderId="0" xfId="0" applyNumberFormat="1" applyFont="1" applyFill="1" applyBorder="1" applyAlignment="1" applyProtection="1">
      <alignment vertical="center"/>
      <protection/>
    </xf>
    <xf numFmtId="0" fontId="2" fillId="33" borderId="29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1" fontId="2" fillId="33" borderId="29" xfId="0" applyNumberFormat="1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1" fontId="2" fillId="33" borderId="29" xfId="0" applyNumberFormat="1" applyFont="1" applyFill="1" applyBorder="1" applyAlignment="1">
      <alignment horizontal="center" vertical="center"/>
    </xf>
    <xf numFmtId="49" fontId="6" fillId="0" borderId="86" xfId="0" applyNumberFormat="1" applyFont="1" applyFill="1" applyBorder="1" applyAlignment="1">
      <alignment horizontal="center" vertical="center"/>
    </xf>
    <xf numFmtId="0" fontId="6" fillId="0" borderId="133" xfId="0" applyFont="1" applyFill="1" applyBorder="1" applyAlignment="1" applyProtection="1">
      <alignment horizontal="right" vertical="center"/>
      <protection/>
    </xf>
    <xf numFmtId="49" fontId="6" fillId="0" borderId="63" xfId="0" applyNumberFormat="1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88" fontId="8" fillId="0" borderId="82" xfId="0" applyNumberFormat="1" applyFont="1" applyFill="1" applyBorder="1" applyAlignment="1" applyProtection="1">
      <alignment horizontal="center" vertical="center"/>
      <protection/>
    </xf>
    <xf numFmtId="182" fontId="2" fillId="0" borderId="63" xfId="0" applyNumberFormat="1" applyFont="1" applyFill="1" applyBorder="1" applyAlignment="1" applyProtection="1">
      <alignment horizontal="center" vertical="center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82" fontId="2" fillId="0" borderId="43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>
      <alignment vertical="justify" wrapText="1"/>
    </xf>
    <xf numFmtId="0" fontId="2" fillId="0" borderId="48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1" fontId="2" fillId="0" borderId="70" xfId="0" applyNumberFormat="1" applyFont="1" applyFill="1" applyBorder="1" applyAlignment="1">
      <alignment horizontal="center" vertical="center"/>
    </xf>
    <xf numFmtId="1" fontId="2" fillId="0" borderId="48" xfId="0" applyNumberFormat="1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/>
    </xf>
    <xf numFmtId="49" fontId="35" fillId="33" borderId="29" xfId="0" applyNumberFormat="1" applyFont="1" applyFill="1" applyBorder="1" applyAlignment="1" applyProtection="1">
      <alignment horizontal="center" vertical="center" wrapText="1"/>
      <protection/>
    </xf>
    <xf numFmtId="0" fontId="8" fillId="33" borderId="29" xfId="55" applyNumberFormat="1" applyFont="1" applyFill="1" applyBorder="1" applyAlignment="1" applyProtection="1">
      <alignment horizontal="center" vertical="center"/>
      <protection/>
    </xf>
    <xf numFmtId="189" fontId="2" fillId="33" borderId="29" xfId="55" applyNumberFormat="1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>
      <alignment horizontal="center"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135" xfId="0" applyNumberFormat="1" applyFont="1" applyFill="1" applyBorder="1" applyAlignment="1">
      <alignment vertical="center" wrapText="1"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185" fontId="2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136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 vertical="center" wrapText="1"/>
    </xf>
    <xf numFmtId="1" fontId="2" fillId="0" borderId="84" xfId="0" applyNumberFormat="1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49" fontId="2" fillId="0" borderId="64" xfId="0" applyNumberFormat="1" applyFont="1" applyFill="1" applyBorder="1" applyAlignment="1" applyProtection="1">
      <alignment horizontal="center" vertical="center"/>
      <protection/>
    </xf>
    <xf numFmtId="49" fontId="2" fillId="33" borderId="64" xfId="0" applyNumberFormat="1" applyFont="1" applyFill="1" applyBorder="1" applyAlignment="1" applyProtection="1">
      <alignment horizontal="center" vertical="center"/>
      <protection/>
    </xf>
    <xf numFmtId="0" fontId="2" fillId="33" borderId="129" xfId="0" applyNumberFormat="1" applyFont="1" applyFill="1" applyBorder="1" applyAlignment="1" applyProtection="1">
      <alignment horizontal="left" vertical="center" wrapText="1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182" fontId="2" fillId="33" borderId="64" xfId="0" applyNumberFormat="1" applyFont="1" applyFill="1" applyBorder="1" applyAlignment="1">
      <alignment horizontal="center"/>
    </xf>
    <xf numFmtId="0" fontId="6" fillId="33" borderId="136" xfId="0" applyFont="1" applyFill="1" applyBorder="1" applyAlignment="1">
      <alignment horizontal="center"/>
    </xf>
    <xf numFmtId="0" fontId="2" fillId="33" borderId="8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1" fontId="2" fillId="33" borderId="46" xfId="0" applyNumberFormat="1" applyFont="1" applyFill="1" applyBorder="1" applyAlignment="1">
      <alignment horizontal="center"/>
    </xf>
    <xf numFmtId="1" fontId="2" fillId="33" borderId="29" xfId="0" applyNumberFormat="1" applyFont="1" applyFill="1" applyBorder="1" applyAlignment="1">
      <alignment horizontal="center"/>
    </xf>
    <xf numFmtId="49" fontId="2" fillId="33" borderId="29" xfId="55" applyNumberFormat="1" applyFont="1" applyFill="1" applyBorder="1" applyAlignment="1">
      <alignment horizontal="left" vertical="center" wrapText="1"/>
      <protection/>
    </xf>
    <xf numFmtId="0" fontId="2" fillId="33" borderId="29" xfId="0" applyFont="1" applyFill="1" applyBorder="1" applyAlignment="1">
      <alignment horizontal="center" wrapText="1"/>
    </xf>
    <xf numFmtId="0" fontId="8" fillId="33" borderId="29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left" vertical="center" wrapText="1"/>
    </xf>
    <xf numFmtId="0" fontId="8" fillId="0" borderId="83" xfId="0" applyNumberFormat="1" applyFont="1" applyFill="1" applyBorder="1" applyAlignment="1" applyProtection="1">
      <alignment horizontal="center" vertical="center"/>
      <protection/>
    </xf>
    <xf numFmtId="2" fontId="2" fillId="0" borderId="54" xfId="0" applyNumberFormat="1" applyFont="1" applyFill="1" applyBorder="1" applyAlignment="1">
      <alignment horizontal="center" vertical="center" wrapText="1"/>
    </xf>
    <xf numFmtId="0" fontId="0" fillId="0" borderId="133" xfId="0" applyFont="1" applyFill="1" applyBorder="1" applyAlignment="1">
      <alignment horizontal="right" vertical="center"/>
    </xf>
    <xf numFmtId="181" fontId="8" fillId="0" borderId="1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85" fontId="2" fillId="0" borderId="49" xfId="0" applyNumberFormat="1" applyFont="1" applyFill="1" applyBorder="1" applyAlignment="1" applyProtection="1">
      <alignment horizontal="center" vertical="center" wrapText="1"/>
      <protection/>
    </xf>
    <xf numFmtId="185" fontId="2" fillId="0" borderId="40" xfId="0" applyNumberFormat="1" applyFont="1" applyFill="1" applyBorder="1" applyAlignment="1" applyProtection="1">
      <alignment horizontal="center" vertical="center" wrapText="1"/>
      <protection/>
    </xf>
    <xf numFmtId="182" fontId="6" fillId="0" borderId="137" xfId="0" applyNumberFormat="1" applyFont="1" applyFill="1" applyBorder="1" applyAlignment="1" applyProtection="1">
      <alignment horizontal="center" vertical="center"/>
      <protection/>
    </xf>
    <xf numFmtId="182" fontId="2" fillId="0" borderId="138" xfId="0" applyNumberFormat="1" applyFont="1" applyFill="1" applyBorder="1" applyAlignment="1" applyProtection="1">
      <alignment horizontal="center" vertical="center"/>
      <protection/>
    </xf>
    <xf numFmtId="182" fontId="2" fillId="0" borderId="134" xfId="0" applyNumberFormat="1" applyFont="1" applyFill="1" applyBorder="1" applyAlignment="1" applyProtection="1">
      <alignment horizontal="center" vertical="center"/>
      <protection/>
    </xf>
    <xf numFmtId="182" fontId="2" fillId="0" borderId="64" xfId="0" applyNumberFormat="1" applyFont="1" applyFill="1" applyBorder="1" applyAlignment="1" applyProtection="1">
      <alignment horizontal="center" vertical="center"/>
      <protection/>
    </xf>
    <xf numFmtId="182" fontId="6" fillId="0" borderId="138" xfId="0" applyNumberFormat="1" applyFont="1" applyFill="1" applyBorder="1" applyAlignment="1" applyProtection="1">
      <alignment horizontal="center" vertical="center"/>
      <protection/>
    </xf>
    <xf numFmtId="182" fontId="6" fillId="0" borderId="139" xfId="0" applyNumberFormat="1" applyFont="1" applyFill="1" applyBorder="1" applyAlignment="1" applyProtection="1">
      <alignment horizontal="center" vertical="center"/>
      <protection/>
    </xf>
    <xf numFmtId="182" fontId="6" fillId="0" borderId="140" xfId="0" applyNumberFormat="1" applyFont="1" applyFill="1" applyBorder="1" applyAlignment="1" applyProtection="1">
      <alignment horizontal="center" vertical="center"/>
      <protection/>
    </xf>
    <xf numFmtId="0" fontId="6" fillId="0" borderId="141" xfId="0" applyNumberFormat="1" applyFont="1" applyFill="1" applyBorder="1" applyAlignment="1" applyProtection="1">
      <alignment horizontal="center" vertical="center"/>
      <protection/>
    </xf>
    <xf numFmtId="0" fontId="6" fillId="0" borderId="142" xfId="0" applyNumberFormat="1" applyFont="1" applyFill="1" applyBorder="1" applyAlignment="1" applyProtection="1">
      <alignment horizontal="center" vertical="center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6" fillId="0" borderId="143" xfId="0" applyNumberFormat="1" applyFont="1" applyFill="1" applyBorder="1" applyAlignment="1" applyProtection="1">
      <alignment horizontal="center" vertical="center"/>
      <protection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182" fontId="6" fillId="0" borderId="98" xfId="0" applyNumberFormat="1" applyFont="1" applyFill="1" applyBorder="1" applyAlignment="1" applyProtection="1">
      <alignment horizontal="center" vertical="center"/>
      <protection/>
    </xf>
    <xf numFmtId="182" fontId="6" fillId="0" borderId="115" xfId="0" applyNumberFormat="1" applyFont="1" applyFill="1" applyBorder="1" applyAlignment="1" applyProtection="1">
      <alignment horizontal="center" vertical="center"/>
      <protection/>
    </xf>
    <xf numFmtId="182" fontId="6" fillId="0" borderId="116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136" xfId="0" applyNumberFormat="1" applyFont="1" applyFill="1" applyBorder="1" applyAlignment="1" applyProtection="1">
      <alignment horizontal="center" vertical="center"/>
      <protection/>
    </xf>
    <xf numFmtId="49" fontId="2" fillId="34" borderId="29" xfId="0" applyNumberFormat="1" applyFont="1" applyFill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80" fontId="6" fillId="0" borderId="29" xfId="0" applyNumberFormat="1" applyFont="1" applyFill="1" applyBorder="1" applyAlignment="1" applyProtection="1">
      <alignment vertical="center"/>
      <protection/>
    </xf>
    <xf numFmtId="180" fontId="2" fillId="0" borderId="29" xfId="0" applyNumberFormat="1" applyFont="1" applyFill="1" applyBorder="1" applyAlignment="1" applyProtection="1">
      <alignment horizontal="center" vertical="center"/>
      <protection/>
    </xf>
    <xf numFmtId="180" fontId="7" fillId="0" borderId="29" xfId="0" applyNumberFormat="1" applyFont="1" applyFill="1" applyBorder="1" applyAlignment="1" applyProtection="1">
      <alignment vertical="center"/>
      <protection/>
    </xf>
    <xf numFmtId="18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182" fontId="3" fillId="0" borderId="138" xfId="0" applyNumberFormat="1" applyFont="1" applyFill="1" applyBorder="1" applyAlignment="1" applyProtection="1">
      <alignment horizontal="center" vertical="center"/>
      <protection/>
    </xf>
    <xf numFmtId="0" fontId="3" fillId="0" borderId="7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77" xfId="0" applyNumberFormat="1" applyFont="1" applyFill="1" applyBorder="1" applyAlignment="1">
      <alignment horizontal="center" vertical="center" wrapText="1"/>
    </xf>
    <xf numFmtId="182" fontId="3" fillId="0" borderId="7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29" xfId="0" applyNumberFormat="1" applyFont="1" applyFill="1" applyBorder="1" applyAlignment="1" applyProtection="1">
      <alignment vertical="center"/>
      <protection/>
    </xf>
    <xf numFmtId="180" fontId="38" fillId="0" borderId="0" xfId="0" applyNumberFormat="1" applyFont="1" applyFill="1" applyBorder="1" applyAlignment="1" applyProtection="1">
      <alignment vertical="center"/>
      <protection/>
    </xf>
    <xf numFmtId="181" fontId="4" fillId="0" borderId="11" xfId="0" applyNumberFormat="1" applyFont="1" applyFill="1" applyBorder="1" applyAlignment="1" applyProtection="1">
      <alignment horizontal="center" vertical="center"/>
      <protection/>
    </xf>
    <xf numFmtId="182" fontId="4" fillId="0" borderId="138" xfId="0" applyNumberFormat="1" applyFont="1" applyFill="1" applyBorder="1" applyAlignment="1" applyProtection="1">
      <alignment horizontal="center" vertical="center"/>
      <protection/>
    </xf>
    <xf numFmtId="0" fontId="4" fillId="0" borderId="7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center" vertical="center" wrapText="1"/>
    </xf>
    <xf numFmtId="182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17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0" fontId="3" fillId="0" borderId="7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justify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82" fontId="3" fillId="0" borderId="6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vertical="justify" wrapText="1"/>
    </xf>
    <xf numFmtId="0" fontId="3" fillId="0" borderId="48" xfId="0" applyFont="1" applyFill="1" applyBorder="1" applyAlignment="1">
      <alignment horizontal="center" vertical="center" wrapText="1"/>
    </xf>
    <xf numFmtId="0" fontId="35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34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73" xfId="0" applyNumberFormat="1" applyFont="1" applyFill="1" applyBorder="1" applyAlignment="1">
      <alignment horizontal="center" vertical="center" wrapText="1"/>
    </xf>
    <xf numFmtId="180" fontId="3" fillId="0" borderId="48" xfId="0" applyNumberFormat="1" applyFont="1" applyFill="1" applyBorder="1" applyAlignment="1" applyProtection="1">
      <alignment vertical="center"/>
      <protection/>
    </xf>
    <xf numFmtId="180" fontId="38" fillId="0" borderId="29" xfId="0" applyNumberFormat="1" applyFont="1" applyFill="1" applyBorder="1" applyAlignment="1" applyProtection="1">
      <alignment vertical="center"/>
      <protection/>
    </xf>
    <xf numFmtId="180" fontId="38" fillId="0" borderId="29" xfId="0" applyNumberFormat="1" applyFont="1" applyFill="1" applyBorder="1" applyAlignment="1" applyProtection="1">
      <alignment horizontal="center" vertical="center" wrapText="1"/>
      <protection/>
    </xf>
    <xf numFmtId="0" fontId="38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89" xfId="0" applyNumberFormat="1" applyFont="1" applyFill="1" applyBorder="1" applyAlignment="1" applyProtection="1">
      <alignment horizontal="center" vertical="center"/>
      <protection/>
    </xf>
    <xf numFmtId="0" fontId="6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180" fontId="5" fillId="0" borderId="48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180" fontId="2" fillId="0" borderId="29" xfId="0" applyNumberFormat="1" applyFont="1" applyFill="1" applyBorder="1" applyAlignment="1" applyProtection="1">
      <alignment horizontal="center" vertical="center" wrapText="1"/>
      <protection/>
    </xf>
    <xf numFmtId="182" fontId="2" fillId="0" borderId="29" xfId="0" applyNumberFormat="1" applyFont="1" applyFill="1" applyBorder="1" applyAlignment="1" applyProtection="1">
      <alignment horizontal="center" vertical="center"/>
      <protection/>
    </xf>
    <xf numFmtId="182" fontId="2" fillId="0" borderId="2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180" fontId="2" fillId="0" borderId="29" xfId="0" applyNumberFormat="1" applyFont="1" applyFill="1" applyBorder="1" applyAlignment="1">
      <alignment horizontal="center" vertical="center" wrapText="1"/>
    </xf>
    <xf numFmtId="180" fontId="36" fillId="0" borderId="29" xfId="0" applyNumberFormat="1" applyFont="1" applyFill="1" applyBorder="1" applyAlignment="1" applyProtection="1">
      <alignment vertical="center"/>
      <protection/>
    </xf>
    <xf numFmtId="49" fontId="2" fillId="33" borderId="29" xfId="0" applyNumberFormat="1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/>
    </xf>
    <xf numFmtId="180" fontId="2" fillId="33" borderId="29" xfId="0" applyNumberFormat="1" applyFont="1" applyFill="1" applyBorder="1" applyAlignment="1" applyProtection="1">
      <alignment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80" fontId="3" fillId="0" borderId="29" xfId="0" applyNumberFormat="1" applyFont="1" applyFill="1" applyBorder="1" applyAlignment="1" applyProtection="1">
      <alignment horizontal="center" vertical="center" wrapText="1"/>
      <protection/>
    </xf>
    <xf numFmtId="182" fontId="3" fillId="0" borderId="29" xfId="0" applyNumberFormat="1" applyFont="1" applyFill="1" applyBorder="1" applyAlignment="1" applyProtection="1">
      <alignment horizontal="center" vertical="center"/>
      <protection/>
    </xf>
    <xf numFmtId="182" fontId="3" fillId="0" borderId="2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80" fontId="3" fillId="0" borderId="29" xfId="0" applyNumberFormat="1" applyFont="1" applyFill="1" applyBorder="1" applyAlignment="1">
      <alignment horizontal="center" vertical="center" wrapText="1"/>
    </xf>
    <xf numFmtId="180" fontId="39" fillId="0" borderId="29" xfId="0" applyNumberFormat="1" applyFont="1" applyFill="1" applyBorder="1" applyAlignment="1" applyProtection="1">
      <alignment vertical="center"/>
      <protection/>
    </xf>
    <xf numFmtId="180" fontId="39" fillId="0" borderId="0" xfId="0" applyNumberFormat="1" applyFont="1" applyFill="1" applyBorder="1" applyAlignment="1" applyProtection="1">
      <alignment vertical="center"/>
      <protection/>
    </xf>
    <xf numFmtId="49" fontId="3" fillId="33" borderId="29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vertical="justify" wrapText="1"/>
    </xf>
    <xf numFmtId="0" fontId="3" fillId="33" borderId="29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/>
    </xf>
    <xf numFmtId="180" fontId="3" fillId="33" borderId="29" xfId="0" applyNumberFormat="1" applyFont="1" applyFill="1" applyBorder="1" applyAlignment="1" applyProtection="1">
      <alignment vertical="center"/>
      <protection/>
    </xf>
    <xf numFmtId="180" fontId="3" fillId="33" borderId="0" xfId="0" applyNumberFormat="1" applyFont="1" applyFill="1" applyBorder="1" applyAlignment="1" applyProtection="1">
      <alignment vertical="center"/>
      <protection/>
    </xf>
    <xf numFmtId="0" fontId="35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5" xfId="0" applyNumberFormat="1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181" fontId="3" fillId="33" borderId="29" xfId="0" applyNumberFormat="1" applyFont="1" applyFill="1" applyBorder="1" applyAlignment="1" applyProtection="1">
      <alignment horizontal="center" vertical="center"/>
      <protection/>
    </xf>
    <xf numFmtId="180" fontId="2" fillId="0" borderId="29" xfId="0" applyNumberFormat="1" applyFont="1" applyFill="1" applyBorder="1" applyAlignment="1" applyProtection="1">
      <alignment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48" xfId="0" applyNumberFormat="1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185" fontId="3" fillId="0" borderId="49" xfId="0" applyNumberFormat="1" applyFont="1" applyFill="1" applyBorder="1" applyAlignment="1" applyProtection="1">
      <alignment horizontal="center" vertical="center" wrapText="1"/>
      <protection/>
    </xf>
    <xf numFmtId="182" fontId="3" fillId="0" borderId="134" xfId="0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29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81" fontId="35" fillId="0" borderId="20" xfId="0" applyNumberFormat="1" applyFont="1" applyFill="1" applyBorder="1" applyAlignment="1" applyProtection="1">
      <alignment horizontal="center" vertical="center"/>
      <protection/>
    </xf>
    <xf numFmtId="182" fontId="4" fillId="0" borderId="139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/>
    </xf>
    <xf numFmtId="0" fontId="3" fillId="0" borderId="79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36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185" fontId="3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90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1" fontId="3" fillId="0" borderId="8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5" fillId="33" borderId="20" xfId="0" applyNumberFormat="1" applyFont="1" applyFill="1" applyBorder="1" applyAlignment="1" applyProtection="1">
      <alignment horizontal="center" vertical="center"/>
      <protection/>
    </xf>
    <xf numFmtId="49" fontId="3" fillId="0" borderId="144" xfId="0" applyNumberFormat="1" applyFont="1" applyFill="1" applyBorder="1" applyAlignment="1">
      <alignment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181" fontId="2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185" fontId="2" fillId="0" borderId="29" xfId="0" applyNumberFormat="1" applyFont="1" applyFill="1" applyBorder="1" applyAlignment="1" applyProtection="1">
      <alignment horizontal="center" vertical="center" wrapText="1"/>
      <protection/>
    </xf>
    <xf numFmtId="182" fontId="2" fillId="0" borderId="29" xfId="0" applyNumberFormat="1" applyFont="1" applyFill="1" applyBorder="1" applyAlignment="1" applyProtection="1">
      <alignment horizontal="center" vertical="center"/>
      <protection/>
    </xf>
    <xf numFmtId="181" fontId="6" fillId="0" borderId="29" xfId="0" applyNumberFormat="1" applyFont="1" applyFill="1" applyBorder="1" applyAlignment="1" applyProtection="1">
      <alignment horizontal="center" vertical="center"/>
      <protection/>
    </xf>
    <xf numFmtId="182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180" fontId="6" fillId="0" borderId="29" xfId="0" applyNumberFormat="1" applyFont="1" applyFill="1" applyBorder="1" applyAlignment="1">
      <alignment horizontal="center" vertical="center" wrapText="1"/>
    </xf>
    <xf numFmtId="185" fontId="2" fillId="0" borderId="29" xfId="55" applyNumberFormat="1" applyFont="1" applyFill="1" applyBorder="1" applyAlignment="1" applyProtection="1">
      <alignment horizontal="left" vertical="center"/>
      <protection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85" fontId="3" fillId="0" borderId="29" xfId="0" applyNumberFormat="1" applyFont="1" applyFill="1" applyBorder="1" applyAlignment="1" applyProtection="1">
      <alignment horizontal="center" vertical="center" wrapText="1"/>
      <protection/>
    </xf>
    <xf numFmtId="182" fontId="3" fillId="0" borderId="29" xfId="0" applyNumberFormat="1" applyFont="1" applyFill="1" applyBorder="1" applyAlignment="1" applyProtection="1">
      <alignment horizontal="center" vertical="center"/>
      <protection/>
    </xf>
    <xf numFmtId="181" fontId="4" fillId="0" borderId="29" xfId="0" applyNumberFormat="1" applyFont="1" applyFill="1" applyBorder="1" applyAlignment="1" applyProtection="1">
      <alignment horizontal="center" vertical="center"/>
      <protection/>
    </xf>
    <xf numFmtId="182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>
      <alignment horizontal="center" vertical="center" wrapText="1"/>
    </xf>
    <xf numFmtId="180" fontId="4" fillId="0" borderId="29" xfId="0" applyNumberFormat="1" applyFont="1" applyFill="1" applyBorder="1" applyAlignment="1">
      <alignment horizontal="center" vertical="center" wrapText="1"/>
    </xf>
    <xf numFmtId="185" fontId="3" fillId="0" borderId="29" xfId="55" applyNumberFormat="1" applyFont="1" applyFill="1" applyBorder="1" applyAlignment="1" applyProtection="1">
      <alignment horizontal="left" vertical="center"/>
      <protection/>
    </xf>
    <xf numFmtId="0" fontId="3" fillId="0" borderId="29" xfId="0" applyFont="1" applyBorder="1" applyAlignment="1">
      <alignment/>
    </xf>
    <xf numFmtId="49" fontId="2" fillId="33" borderId="29" xfId="55" applyNumberFormat="1" applyFont="1" applyFill="1" applyBorder="1" applyAlignment="1">
      <alignment vertical="center" wrapText="1"/>
      <protection/>
    </xf>
    <xf numFmtId="0" fontId="9" fillId="33" borderId="29" xfId="0" applyFont="1" applyFill="1" applyBorder="1" applyAlignment="1">
      <alignment horizontal="center"/>
    </xf>
    <xf numFmtId="49" fontId="3" fillId="33" borderId="29" xfId="0" applyNumberFormat="1" applyFont="1" applyFill="1" applyBorder="1" applyAlignment="1" applyProtection="1">
      <alignment horizontal="center" vertical="center"/>
      <protection/>
    </xf>
    <xf numFmtId="49" fontId="3" fillId="33" borderId="29" xfId="55" applyNumberFormat="1" applyFont="1" applyFill="1" applyBorder="1" applyAlignment="1">
      <alignment vertical="center" wrapText="1"/>
      <protection/>
    </xf>
    <xf numFmtId="0" fontId="3" fillId="33" borderId="29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/>
    </xf>
    <xf numFmtId="0" fontId="40" fillId="33" borderId="29" xfId="0" applyFont="1" applyFill="1" applyBorder="1" applyAlignment="1">
      <alignment horizontal="center"/>
    </xf>
    <xf numFmtId="181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62" xfId="0" applyNumberFormat="1" applyFont="1" applyFill="1" applyBorder="1" applyAlignment="1" applyProtection="1">
      <alignment vertical="center"/>
      <protection/>
    </xf>
    <xf numFmtId="180" fontId="6" fillId="0" borderId="29" xfId="0" applyNumberFormat="1" applyFont="1" applyFill="1" applyBorder="1" applyAlignment="1" applyProtection="1">
      <alignment horizontal="center" vertical="center"/>
      <protection/>
    </xf>
    <xf numFmtId="181" fontId="8" fillId="0" borderId="29" xfId="0" applyNumberFormat="1" applyFont="1" applyFill="1" applyBorder="1" applyAlignment="1" applyProtection="1">
      <alignment horizontal="center" vertical="center"/>
      <protection/>
    </xf>
    <xf numFmtId="183" fontId="2" fillId="0" borderId="29" xfId="0" applyNumberFormat="1" applyFont="1" applyFill="1" applyBorder="1" applyAlignment="1" applyProtection="1">
      <alignment vertical="center"/>
      <protection/>
    </xf>
    <xf numFmtId="0" fontId="10" fillId="0" borderId="29" xfId="0" applyFont="1" applyFill="1" applyBorder="1" applyAlignment="1">
      <alignment/>
    </xf>
    <xf numFmtId="1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>
      <alignment horizontal="left" vertical="center" wrapText="1"/>
    </xf>
    <xf numFmtId="188" fontId="8" fillId="0" borderId="29" xfId="0" applyNumberFormat="1" applyFont="1" applyFill="1" applyBorder="1" applyAlignment="1" applyProtection="1">
      <alignment horizontal="center" vertical="center"/>
      <protection/>
    </xf>
    <xf numFmtId="182" fontId="2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center" wrapText="1"/>
    </xf>
    <xf numFmtId="181" fontId="37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182" fontId="6" fillId="0" borderId="29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81" fontId="2" fillId="33" borderId="29" xfId="0" applyNumberFormat="1" applyFont="1" applyFill="1" applyBorder="1" applyAlignment="1" applyProtection="1">
      <alignment horizontal="center" vertical="center"/>
      <protection/>
    </xf>
    <xf numFmtId="183" fontId="2" fillId="33" borderId="29" xfId="0" applyNumberFormat="1" applyFont="1" applyFill="1" applyBorder="1" applyAlignment="1" applyProtection="1">
      <alignment vertical="center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0" fontId="2" fillId="33" borderId="29" xfId="55" applyNumberFormat="1" applyFont="1" applyFill="1" applyBorder="1" applyAlignment="1" applyProtection="1">
      <alignment horizontal="left" vertical="center" wrapText="1"/>
      <protection/>
    </xf>
    <xf numFmtId="49" fontId="2" fillId="0" borderId="29" xfId="0" applyNumberFormat="1" applyFont="1" applyFill="1" applyBorder="1" applyAlignment="1">
      <alignment vertical="center" wrapText="1"/>
    </xf>
    <xf numFmtId="185" fontId="2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vertical="center" wrapText="1"/>
      <protection/>
    </xf>
    <xf numFmtId="0" fontId="2" fillId="0" borderId="29" xfId="0" applyFont="1" applyBorder="1" applyAlignment="1">
      <alignment horizontal="center" wrapText="1"/>
    </xf>
    <xf numFmtId="0" fontId="8" fillId="0" borderId="29" xfId="0" applyFont="1" applyBorder="1" applyAlignment="1">
      <alignment horizontal="center"/>
    </xf>
    <xf numFmtId="0" fontId="6" fillId="0" borderId="29" xfId="55" applyNumberFormat="1" applyFont="1" applyFill="1" applyBorder="1" applyAlignment="1" applyProtection="1">
      <alignment horizontal="left" vertical="center"/>
      <protection/>
    </xf>
    <xf numFmtId="0" fontId="6" fillId="0" borderId="29" xfId="0" applyFont="1" applyBorder="1" applyAlignment="1">
      <alignment horizontal="center"/>
    </xf>
    <xf numFmtId="0" fontId="2" fillId="0" borderId="29" xfId="55" applyNumberFormat="1" applyFont="1" applyFill="1" applyBorder="1" applyAlignment="1" applyProtection="1">
      <alignment horizontal="left" vertical="center"/>
      <protection/>
    </xf>
    <xf numFmtId="0" fontId="2" fillId="33" borderId="29" xfId="55" applyNumberFormat="1" applyFont="1" applyFill="1" applyBorder="1" applyAlignment="1" applyProtection="1">
      <alignment horizontal="left" vertical="center"/>
      <protection/>
    </xf>
    <xf numFmtId="0" fontId="2" fillId="33" borderId="29" xfId="0" applyFont="1" applyFill="1" applyBorder="1" applyAlignment="1">
      <alignment/>
    </xf>
    <xf numFmtId="0" fontId="2" fillId="33" borderId="29" xfId="0" applyNumberFormat="1" applyFont="1" applyFill="1" applyBorder="1" applyAlignment="1" applyProtection="1">
      <alignment horizontal="left" vertical="center" wrapText="1"/>
      <protection/>
    </xf>
    <xf numFmtId="182" fontId="2" fillId="33" borderId="29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vertical="center"/>
      <protection/>
    </xf>
    <xf numFmtId="2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2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horizontal="left" vertical="center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182" fontId="6" fillId="0" borderId="29" xfId="0" applyNumberFormat="1" applyFont="1" applyFill="1" applyBorder="1" applyAlignment="1" applyProtection="1">
      <alignment vertical="center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left" vertical="top"/>
      <protection/>
    </xf>
    <xf numFmtId="180" fontId="2" fillId="0" borderId="29" xfId="0" applyNumberFormat="1" applyFont="1" applyFill="1" applyBorder="1" applyAlignment="1" applyProtection="1">
      <alignment horizontal="left" vertical="top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right" vertical="center"/>
      <protection/>
    </xf>
    <xf numFmtId="2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 applyProtection="1">
      <alignment horizontal="right" vertical="center"/>
      <protection/>
    </xf>
    <xf numFmtId="0" fontId="2" fillId="36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right" vertical="center"/>
    </xf>
    <xf numFmtId="0" fontId="6" fillId="0" borderId="29" xfId="0" applyFont="1" applyFill="1" applyBorder="1" applyAlignment="1" applyProtection="1">
      <alignment horizontal="left" vertical="center"/>
      <protection/>
    </xf>
    <xf numFmtId="0" fontId="2" fillId="0" borderId="29" xfId="0" applyFont="1" applyFill="1" applyBorder="1" applyAlignment="1">
      <alignment horizontal="right" vertical="top"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center" wrapText="1"/>
    </xf>
    <xf numFmtId="18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29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center" wrapText="1"/>
    </xf>
    <xf numFmtId="180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10" fillId="0" borderId="29" xfId="0" applyFont="1" applyFill="1" applyBorder="1" applyAlignment="1">
      <alignment vertical="center" wrapText="1"/>
    </xf>
    <xf numFmtId="180" fontId="9" fillId="0" borderId="29" xfId="0" applyNumberFormat="1" applyFont="1" applyFill="1" applyBorder="1" applyAlignment="1" applyProtection="1">
      <alignment horizontal="center" vertical="center"/>
      <protection/>
    </xf>
    <xf numFmtId="180" fontId="6" fillId="0" borderId="29" xfId="0" applyNumberFormat="1" applyFont="1" applyFill="1" applyBorder="1" applyAlignment="1" applyProtection="1">
      <alignment horizontal="left" vertical="top" wrapText="1"/>
      <protection/>
    </xf>
    <xf numFmtId="180" fontId="7" fillId="0" borderId="29" xfId="0" applyNumberFormat="1" applyFont="1" applyFill="1" applyBorder="1" applyAlignment="1" applyProtection="1">
      <alignment horizontal="center" vertical="center"/>
      <protection/>
    </xf>
    <xf numFmtId="0" fontId="3" fillId="33" borderId="29" xfId="55" applyNumberFormat="1" applyFont="1" applyFill="1" applyBorder="1" applyAlignment="1" applyProtection="1">
      <alignment horizontal="left" vertical="center"/>
      <protection/>
    </xf>
    <xf numFmtId="49" fontId="3" fillId="33" borderId="29" xfId="55" applyNumberFormat="1" applyFont="1" applyFill="1" applyBorder="1" applyAlignment="1">
      <alignment horizontal="left" vertical="center" wrapText="1"/>
      <protection/>
    </xf>
    <xf numFmtId="0" fontId="2" fillId="0" borderId="145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23" xfId="0" applyNumberFormat="1" applyFont="1" applyFill="1" applyBorder="1" applyAlignment="1">
      <alignment horizontal="center" vertical="center" wrapText="1"/>
    </xf>
    <xf numFmtId="0" fontId="35" fillId="33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/>
    </xf>
    <xf numFmtId="49" fontId="3" fillId="35" borderId="29" xfId="0" applyNumberFormat="1" applyFont="1" applyFill="1" applyBorder="1" applyAlignment="1">
      <alignment horizontal="center" vertical="center" wrapText="1"/>
    </xf>
    <xf numFmtId="49" fontId="3" fillId="35" borderId="29" xfId="0" applyNumberFormat="1" applyFont="1" applyFill="1" applyBorder="1" applyAlignment="1">
      <alignment vertical="center" wrapText="1"/>
    </xf>
    <xf numFmtId="0" fontId="35" fillId="35" borderId="29" xfId="0" applyNumberFormat="1" applyFont="1" applyFill="1" applyBorder="1" applyAlignment="1" applyProtection="1">
      <alignment horizontal="center" vertical="center"/>
      <protection/>
    </xf>
    <xf numFmtId="0" fontId="3" fillId="35" borderId="29" xfId="0" applyNumberFormat="1" applyFont="1" applyFill="1" applyBorder="1" applyAlignment="1">
      <alignment horizontal="center" vertical="center" wrapText="1"/>
    </xf>
    <xf numFmtId="180" fontId="3" fillId="35" borderId="29" xfId="0" applyNumberFormat="1" applyFont="1" applyFill="1" applyBorder="1" applyAlignment="1" applyProtection="1">
      <alignment vertical="center"/>
      <protection/>
    </xf>
    <xf numFmtId="180" fontId="3" fillId="35" borderId="0" xfId="0" applyNumberFormat="1" applyFont="1" applyFill="1" applyBorder="1" applyAlignment="1" applyProtection="1">
      <alignment vertical="center"/>
      <protection/>
    </xf>
    <xf numFmtId="180" fontId="38" fillId="35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Border="1" applyAlignment="1">
      <alignment horizontal="center"/>
    </xf>
    <xf numFmtId="0" fontId="11" fillId="0" borderId="49" xfId="53" applyFont="1" applyBorder="1" applyAlignment="1">
      <alignment horizontal="center" vertical="center" wrapText="1"/>
      <protection/>
    </xf>
    <xf numFmtId="0" fontId="11" fillId="0" borderId="144" xfId="53" applyFont="1" applyBorder="1" applyAlignment="1">
      <alignment horizontal="center" vertical="center" wrapText="1"/>
      <protection/>
    </xf>
    <xf numFmtId="0" fontId="19" fillId="0" borderId="70" xfId="56" applyFont="1" applyBorder="1" applyAlignment="1">
      <alignment wrapText="1"/>
      <protection/>
    </xf>
    <xf numFmtId="0" fontId="19" fillId="0" borderId="146" xfId="56" applyFont="1" applyBorder="1" applyAlignment="1">
      <alignment wrapText="1"/>
      <protection/>
    </xf>
    <xf numFmtId="0" fontId="19" fillId="0" borderId="0" xfId="56" applyFont="1" applyBorder="1" applyAlignment="1">
      <alignment wrapText="1"/>
      <protection/>
    </xf>
    <xf numFmtId="0" fontId="19" fillId="0" borderId="147" xfId="56" applyFont="1" applyBorder="1" applyAlignment="1">
      <alignment wrapText="1"/>
      <protection/>
    </xf>
    <xf numFmtId="0" fontId="0" fillId="0" borderId="146" xfId="56" applyBorder="1" applyAlignment="1">
      <alignment wrapText="1"/>
      <protection/>
    </xf>
    <xf numFmtId="0" fontId="0" fillId="0" borderId="0" xfId="56" applyBorder="1" applyAlignment="1">
      <alignment wrapText="1"/>
      <protection/>
    </xf>
    <xf numFmtId="0" fontId="0" fillId="0" borderId="147" xfId="56" applyBorder="1" applyAlignment="1">
      <alignment wrapText="1"/>
      <protection/>
    </xf>
    <xf numFmtId="0" fontId="0" fillId="0" borderId="148" xfId="54" applyBorder="1" applyAlignment="1">
      <alignment wrapText="1"/>
      <protection/>
    </xf>
    <xf numFmtId="0" fontId="0" fillId="0" borderId="133" xfId="54" applyBorder="1" applyAlignment="1">
      <alignment wrapText="1"/>
      <protection/>
    </xf>
    <xf numFmtId="0" fontId="0" fillId="0" borderId="149" xfId="54" applyBorder="1" applyAlignment="1">
      <alignment wrapText="1"/>
      <protection/>
    </xf>
    <xf numFmtId="0" fontId="11" fillId="0" borderId="150" xfId="56" applyFont="1" applyBorder="1" applyAlignment="1">
      <alignment horizontal="center" vertical="center" wrapText="1"/>
      <protection/>
    </xf>
    <xf numFmtId="0" fontId="19" fillId="0" borderId="151" xfId="56" applyFont="1" applyBorder="1" applyAlignment="1">
      <alignment horizontal="center" vertical="center" wrapText="1"/>
      <protection/>
    </xf>
    <xf numFmtId="0" fontId="19" fillId="0" borderId="152" xfId="56" applyFont="1" applyBorder="1" applyAlignment="1">
      <alignment horizontal="center" vertical="center" wrapText="1"/>
      <protection/>
    </xf>
    <xf numFmtId="0" fontId="11" fillId="0" borderId="40" xfId="53" applyFont="1" applyBorder="1" applyAlignment="1">
      <alignment horizontal="center" vertical="center" wrapText="1"/>
      <protection/>
    </xf>
    <xf numFmtId="0" fontId="11" fillId="0" borderId="60" xfId="56" applyFont="1" applyBorder="1" applyAlignment="1">
      <alignment vertical="center" wrapText="1"/>
      <protection/>
    </xf>
    <xf numFmtId="0" fontId="11" fillId="0" borderId="62" xfId="56" applyFont="1" applyBorder="1" applyAlignment="1">
      <alignment vertical="center" wrapText="1"/>
      <protection/>
    </xf>
    <xf numFmtId="0" fontId="11" fillId="0" borderId="150" xfId="56" applyNumberFormat="1" applyFont="1" applyBorder="1" applyAlignment="1">
      <alignment horizontal="center" vertical="center" wrapText="1"/>
      <protection/>
    </xf>
    <xf numFmtId="0" fontId="19" fillId="0" borderId="14" xfId="56" applyFont="1" applyBorder="1" applyAlignment="1">
      <alignment horizontal="center" vertical="center" wrapText="1"/>
      <protection/>
    </xf>
    <xf numFmtId="0" fontId="11" fillId="0" borderId="29" xfId="56" applyFont="1" applyBorder="1" applyAlignment="1">
      <alignment horizontal="center" vertical="center" wrapText="1"/>
      <protection/>
    </xf>
    <xf numFmtId="0" fontId="19" fillId="0" borderId="29" xfId="56" applyFont="1" applyBorder="1" applyAlignment="1">
      <alignment horizontal="center" vertical="center" wrapText="1"/>
      <protection/>
    </xf>
    <xf numFmtId="0" fontId="16" fillId="0" borderId="0" xfId="56" applyFont="1" applyBorder="1" applyAlignment="1">
      <alignment horizontal="left" vertical="center" wrapText="1"/>
      <protection/>
    </xf>
    <xf numFmtId="0" fontId="15" fillId="0" borderId="49" xfId="53" applyFont="1" applyBorder="1" applyAlignment="1">
      <alignment horizontal="center" vertical="center" wrapText="1"/>
      <protection/>
    </xf>
    <xf numFmtId="0" fontId="15" fillId="0" borderId="144" xfId="53" applyFont="1" applyBorder="1" applyAlignment="1">
      <alignment horizontal="center" vertical="center" wrapText="1"/>
      <protection/>
    </xf>
    <xf numFmtId="0" fontId="15" fillId="0" borderId="70" xfId="53" applyFont="1" applyBorder="1" applyAlignment="1">
      <alignment horizontal="center" vertical="center" wrapText="1"/>
      <protection/>
    </xf>
    <xf numFmtId="0" fontId="15" fillId="0" borderId="146" xfId="53" applyFont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center" vertical="center" wrapText="1"/>
      <protection/>
    </xf>
    <xf numFmtId="0" fontId="15" fillId="0" borderId="147" xfId="53" applyFont="1" applyBorder="1" applyAlignment="1">
      <alignment horizontal="center" vertical="center" wrapText="1"/>
      <protection/>
    </xf>
    <xf numFmtId="0" fontId="15" fillId="0" borderId="148" xfId="53" applyFont="1" applyBorder="1" applyAlignment="1">
      <alignment horizontal="center" vertical="center" wrapText="1"/>
      <protection/>
    </xf>
    <xf numFmtId="0" fontId="15" fillId="0" borderId="133" xfId="53" applyFont="1" applyBorder="1" applyAlignment="1">
      <alignment horizontal="center" vertical="center" wrapText="1"/>
      <protection/>
    </xf>
    <xf numFmtId="0" fontId="15" fillId="0" borderId="149" xfId="53" applyFont="1" applyBorder="1" applyAlignment="1">
      <alignment horizontal="center" vertical="center" wrapText="1"/>
      <protection/>
    </xf>
    <xf numFmtId="0" fontId="27" fillId="0" borderId="0" xfId="5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 wrapText="1"/>
    </xf>
    <xf numFmtId="0" fontId="2" fillId="0" borderId="154" xfId="0" applyFont="1" applyBorder="1" applyAlignment="1">
      <alignment horizontal="center" vertical="center" wrapText="1"/>
    </xf>
    <xf numFmtId="0" fontId="0" fillId="0" borderId="155" xfId="0" applyBorder="1" applyAlignment="1">
      <alignment horizontal="center" vertical="center" wrapText="1"/>
    </xf>
    <xf numFmtId="0" fontId="17" fillId="0" borderId="0" xfId="56" applyFont="1" applyBorder="1" applyAlignment="1">
      <alignment horizontal="center"/>
      <protection/>
    </xf>
    <xf numFmtId="0" fontId="15" fillId="0" borderId="29" xfId="53" applyFont="1" applyBorder="1" applyAlignment="1">
      <alignment horizontal="center" vertical="center" wrapText="1"/>
      <protection/>
    </xf>
    <xf numFmtId="0" fontId="19" fillId="0" borderId="29" xfId="56" applyFont="1" applyBorder="1" applyAlignment="1">
      <alignment wrapText="1"/>
      <protection/>
    </xf>
    <xf numFmtId="0" fontId="15" fillId="0" borderId="40" xfId="53" applyFont="1" applyBorder="1" applyAlignment="1">
      <alignment horizontal="center" vertical="center" wrapText="1"/>
      <protection/>
    </xf>
    <xf numFmtId="0" fontId="0" fillId="0" borderId="154" xfId="0" applyBorder="1" applyAlignment="1">
      <alignment horizontal="center" vertical="center" wrapText="1"/>
    </xf>
    <xf numFmtId="0" fontId="19" fillId="0" borderId="144" xfId="56" applyFont="1" applyBorder="1" applyAlignment="1">
      <alignment horizontal="center" vertical="center" wrapText="1"/>
      <protection/>
    </xf>
    <xf numFmtId="0" fontId="19" fillId="0" borderId="70" xfId="56" applyFont="1" applyBorder="1" applyAlignment="1">
      <alignment horizontal="center" vertical="center" wrapText="1"/>
      <protection/>
    </xf>
    <xf numFmtId="0" fontId="19" fillId="0" borderId="146" xfId="56" applyFont="1" applyBorder="1" applyAlignment="1">
      <alignment horizontal="center" vertical="center" wrapText="1"/>
      <protection/>
    </xf>
    <xf numFmtId="0" fontId="19" fillId="0" borderId="0" xfId="56" applyFont="1" applyAlignment="1">
      <alignment horizontal="center" vertical="center" wrapText="1"/>
      <protection/>
    </xf>
    <xf numFmtId="0" fontId="19" fillId="0" borderId="147" xfId="56" applyFont="1" applyBorder="1" applyAlignment="1">
      <alignment horizontal="center" vertical="center" wrapText="1"/>
      <protection/>
    </xf>
    <xf numFmtId="0" fontId="19" fillId="0" borderId="148" xfId="56" applyFont="1" applyBorder="1" applyAlignment="1">
      <alignment horizontal="center" vertical="center" wrapText="1"/>
      <protection/>
    </xf>
    <xf numFmtId="0" fontId="19" fillId="0" borderId="133" xfId="56" applyFont="1" applyBorder="1" applyAlignment="1">
      <alignment horizontal="center" vertical="center" wrapText="1"/>
      <protection/>
    </xf>
    <xf numFmtId="0" fontId="19" fillId="0" borderId="149" xfId="56" applyFont="1" applyBorder="1" applyAlignment="1">
      <alignment horizontal="center" vertical="center" wrapText="1"/>
      <protection/>
    </xf>
    <xf numFmtId="0" fontId="19" fillId="0" borderId="144" xfId="56" applyFont="1" applyBorder="1" applyAlignment="1">
      <alignment wrapText="1"/>
      <protection/>
    </xf>
    <xf numFmtId="0" fontId="19" fillId="0" borderId="0" xfId="56" applyFont="1" applyAlignment="1">
      <alignment wrapText="1"/>
      <protection/>
    </xf>
    <xf numFmtId="0" fontId="19" fillId="0" borderId="148" xfId="56" applyFont="1" applyBorder="1" applyAlignment="1">
      <alignment wrapText="1"/>
      <protection/>
    </xf>
    <xf numFmtId="0" fontId="19" fillId="0" borderId="133" xfId="56" applyFont="1" applyBorder="1" applyAlignment="1">
      <alignment wrapText="1"/>
      <protection/>
    </xf>
    <xf numFmtId="0" fontId="19" fillId="0" borderId="149" xfId="56" applyFont="1" applyBorder="1" applyAlignment="1">
      <alignment wrapText="1"/>
      <protection/>
    </xf>
    <xf numFmtId="0" fontId="3" fillId="0" borderId="156" xfId="0" applyFont="1" applyBorder="1" applyAlignment="1">
      <alignment horizontal="center" wrapText="1"/>
    </xf>
    <xf numFmtId="0" fontId="0" fillId="0" borderId="15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5" fillId="0" borderId="0" xfId="56" applyFont="1" applyBorder="1" applyAlignment="1">
      <alignment horizontal="center" wrapText="1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21" fillId="0" borderId="0" xfId="57" applyFont="1" applyAlignment="1">
      <alignment horizontal="left" wrapText="1"/>
      <protection/>
    </xf>
    <xf numFmtId="0" fontId="24" fillId="0" borderId="0" xfId="57" applyFont="1" applyAlignment="1">
      <alignment horizontal="left" wrapText="1"/>
      <protection/>
    </xf>
    <xf numFmtId="0" fontId="0" fillId="0" borderId="0" xfId="57" applyAlignment="1">
      <alignment horizontal="left" wrapText="1"/>
      <protection/>
    </xf>
    <xf numFmtId="0" fontId="11" fillId="0" borderId="157" xfId="56" applyFont="1" applyBorder="1" applyAlignment="1">
      <alignment horizontal="center" vertical="center" wrapText="1"/>
      <protection/>
    </xf>
    <xf numFmtId="0" fontId="19" fillId="0" borderId="158" xfId="56" applyFont="1" applyBorder="1" applyAlignment="1">
      <alignment horizontal="center" vertical="center" wrapText="1"/>
      <protection/>
    </xf>
    <xf numFmtId="0" fontId="19" fillId="0" borderId="159" xfId="56" applyFont="1" applyBorder="1" applyAlignment="1">
      <alignment horizontal="center" vertical="center" wrapText="1"/>
      <protection/>
    </xf>
    <xf numFmtId="0" fontId="2" fillId="0" borderId="29" xfId="56" applyFont="1" applyBorder="1" applyAlignment="1">
      <alignment horizontal="center" vertical="center" textRotation="90"/>
      <protection/>
    </xf>
    <xf numFmtId="49" fontId="15" fillId="0" borderId="49" xfId="53" applyNumberFormat="1" applyFont="1" applyBorder="1" applyAlignment="1">
      <alignment horizontal="center" vertical="center" wrapText="1"/>
      <protection/>
    </xf>
    <xf numFmtId="49" fontId="15" fillId="0" borderId="144" xfId="53" applyNumberFormat="1" applyFont="1" applyBorder="1" applyAlignment="1">
      <alignment horizontal="center" vertical="center" wrapText="1"/>
      <protection/>
    </xf>
    <xf numFmtId="49" fontId="15" fillId="0" borderId="70" xfId="53" applyNumberFormat="1" applyFont="1" applyBorder="1" applyAlignment="1">
      <alignment horizontal="center" vertical="center" wrapText="1"/>
      <protection/>
    </xf>
    <xf numFmtId="49" fontId="15" fillId="0" borderId="146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49" fontId="15" fillId="0" borderId="147" xfId="53" applyNumberFormat="1" applyFont="1" applyBorder="1" applyAlignment="1">
      <alignment horizontal="center" vertical="center" wrapText="1"/>
      <protection/>
    </xf>
    <xf numFmtId="49" fontId="15" fillId="0" borderId="148" xfId="53" applyNumberFormat="1" applyFont="1" applyBorder="1" applyAlignment="1">
      <alignment horizontal="center" vertical="center" wrapText="1"/>
      <protection/>
    </xf>
    <xf numFmtId="49" fontId="15" fillId="0" borderId="133" xfId="53" applyNumberFormat="1" applyFont="1" applyBorder="1" applyAlignment="1">
      <alignment horizontal="center" vertical="center" wrapText="1"/>
      <protection/>
    </xf>
    <xf numFmtId="49" fontId="15" fillId="0" borderId="149" xfId="53" applyNumberFormat="1" applyFont="1" applyBorder="1" applyAlignment="1">
      <alignment horizontal="center" vertical="center" wrapText="1"/>
      <protection/>
    </xf>
    <xf numFmtId="0" fontId="27" fillId="0" borderId="0" xfId="57" applyFont="1" applyBorder="1" applyAlignment="1">
      <alignment horizontal="left" vertical="center" wrapText="1"/>
      <protection/>
    </xf>
    <xf numFmtId="0" fontId="24" fillId="0" borderId="0" xfId="57" applyFont="1" applyAlignment="1">
      <alignment horizontal="left" vertical="center" wrapText="1"/>
      <protection/>
    </xf>
    <xf numFmtId="0" fontId="21" fillId="0" borderId="0" xfId="56" applyFont="1" applyAlignment="1">
      <alignment wrapText="1"/>
      <protection/>
    </xf>
    <xf numFmtId="0" fontId="24" fillId="0" borderId="0" xfId="0" applyFont="1" applyAlignment="1">
      <alignment wrapText="1"/>
    </xf>
    <xf numFmtId="0" fontId="4" fillId="0" borderId="49" xfId="53" applyFont="1" applyBorder="1" applyAlignment="1">
      <alignment horizontal="center" vertical="center" wrapText="1"/>
      <protection/>
    </xf>
    <xf numFmtId="0" fontId="14" fillId="0" borderId="144" xfId="56" applyFont="1" applyBorder="1" applyAlignment="1">
      <alignment horizontal="center" vertical="center" wrapText="1"/>
      <protection/>
    </xf>
    <xf numFmtId="0" fontId="14" fillId="0" borderId="70" xfId="56" applyFont="1" applyBorder="1" applyAlignment="1">
      <alignment horizontal="center" vertical="center" wrapText="1"/>
      <protection/>
    </xf>
    <xf numFmtId="0" fontId="14" fillId="0" borderId="146" xfId="56" applyFont="1" applyBorder="1" applyAlignment="1">
      <alignment horizontal="center" vertical="center" wrapText="1"/>
      <protection/>
    </xf>
    <xf numFmtId="0" fontId="14" fillId="0" borderId="0" xfId="56" applyFont="1" applyAlignment="1">
      <alignment horizontal="center" vertical="center" wrapText="1"/>
      <protection/>
    </xf>
    <xf numFmtId="0" fontId="14" fillId="0" borderId="147" xfId="56" applyFont="1" applyBorder="1" applyAlignment="1">
      <alignment horizontal="center" vertical="center" wrapText="1"/>
      <protection/>
    </xf>
    <xf numFmtId="0" fontId="14" fillId="0" borderId="148" xfId="56" applyFont="1" applyBorder="1" applyAlignment="1">
      <alignment horizontal="center" vertical="center" wrapText="1"/>
      <protection/>
    </xf>
    <xf numFmtId="0" fontId="14" fillId="0" borderId="133" xfId="56" applyFont="1" applyBorder="1" applyAlignment="1">
      <alignment horizontal="center" vertical="center" wrapText="1"/>
      <protection/>
    </xf>
    <xf numFmtId="0" fontId="14" fillId="0" borderId="149" xfId="56" applyFont="1" applyBorder="1" applyAlignment="1">
      <alignment horizontal="center" vertical="center" wrapText="1"/>
      <protection/>
    </xf>
    <xf numFmtId="0" fontId="2" fillId="0" borderId="157" xfId="56" applyFont="1" applyBorder="1" applyAlignment="1">
      <alignment horizontal="center" vertical="center" wrapText="1"/>
      <protection/>
    </xf>
    <xf numFmtId="0" fontId="10" fillId="0" borderId="158" xfId="56" applyFont="1" applyBorder="1" applyAlignment="1">
      <alignment horizontal="center" vertical="center" wrapText="1"/>
      <protection/>
    </xf>
    <xf numFmtId="0" fontId="10" fillId="0" borderId="160" xfId="56" applyFont="1" applyBorder="1" applyAlignment="1">
      <alignment horizontal="center" vertical="center" wrapText="1"/>
      <protection/>
    </xf>
    <xf numFmtId="0" fontId="19" fillId="0" borderId="160" xfId="56" applyFont="1" applyBorder="1" applyAlignment="1">
      <alignment horizontal="center" vertical="center" wrapText="1"/>
      <protection/>
    </xf>
    <xf numFmtId="0" fontId="21" fillId="0" borderId="0" xfId="56" applyFont="1" applyBorder="1" applyAlignment="1">
      <alignment horizontal="left" wrapText="1"/>
      <protection/>
    </xf>
    <xf numFmtId="0" fontId="24" fillId="0" borderId="0" xfId="56" applyFont="1" applyAlignment="1">
      <alignment horizontal="left" wrapText="1"/>
      <protection/>
    </xf>
    <xf numFmtId="0" fontId="11" fillId="0" borderId="161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4" fillId="0" borderId="0" xfId="56" applyFont="1" applyAlignment="1">
      <alignment wrapText="1"/>
      <protection/>
    </xf>
    <xf numFmtId="0" fontId="15" fillId="0" borderId="0" xfId="56" applyFont="1" applyBorder="1" applyAlignment="1">
      <alignment horizontal="left" vertical="center"/>
      <protection/>
    </xf>
    <xf numFmtId="0" fontId="3" fillId="0" borderId="0" xfId="56" applyFont="1" applyBorder="1" applyAlignment="1">
      <alignment horizontal="left"/>
      <protection/>
    </xf>
    <xf numFmtId="0" fontId="21" fillId="0" borderId="0" xfId="56" applyFont="1" applyBorder="1" applyAlignment="1">
      <alignment horizontal="left" vertical="top" wrapText="1"/>
      <protection/>
    </xf>
    <xf numFmtId="0" fontId="24" fillId="0" borderId="0" xfId="56" applyFont="1" applyAlignment="1">
      <alignment vertical="top" wrapText="1"/>
      <protection/>
    </xf>
    <xf numFmtId="0" fontId="12" fillId="0" borderId="0" xfId="56" applyFont="1" applyAlignment="1">
      <alignment horizontal="center" vertical="center" wrapText="1"/>
      <protection/>
    </xf>
    <xf numFmtId="0" fontId="20" fillId="0" borderId="0" xfId="56" applyFont="1" applyAlignment="1">
      <alignment horizontal="center"/>
      <protection/>
    </xf>
    <xf numFmtId="49" fontId="11" fillId="0" borderId="29" xfId="53" applyNumberFormat="1" applyFont="1" applyBorder="1" applyAlignment="1" applyProtection="1">
      <alignment horizontal="left" vertical="center" wrapText="1"/>
      <protection locked="0"/>
    </xf>
    <xf numFmtId="0" fontId="19" fillId="0" borderId="29" xfId="56" applyFont="1" applyBorder="1" applyAlignment="1">
      <alignment horizontal="left" vertical="center" wrapText="1"/>
      <protection/>
    </xf>
    <xf numFmtId="0" fontId="0" fillId="0" borderId="29" xfId="56" applyBorder="1" applyAlignment="1">
      <alignment vertical="center" wrapText="1"/>
      <protection/>
    </xf>
    <xf numFmtId="0" fontId="28" fillId="0" borderId="49" xfId="53" applyFont="1" applyBorder="1" applyAlignment="1">
      <alignment horizontal="center" vertical="center" wrapText="1"/>
      <protection/>
    </xf>
    <xf numFmtId="0" fontId="15" fillId="0" borderId="49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11" fillId="0" borderId="49" xfId="56" applyFont="1" applyBorder="1" applyAlignment="1">
      <alignment horizontal="center" vertical="center" wrapText="1"/>
      <protection/>
    </xf>
    <xf numFmtId="0" fontId="0" fillId="0" borderId="144" xfId="56" applyBorder="1" applyAlignment="1">
      <alignment horizontal="center" vertical="center" wrapText="1"/>
      <protection/>
    </xf>
    <xf numFmtId="0" fontId="0" fillId="0" borderId="70" xfId="56" applyBorder="1" applyAlignment="1">
      <alignment horizontal="center" vertical="center" wrapText="1"/>
      <protection/>
    </xf>
    <xf numFmtId="0" fontId="0" fillId="0" borderId="146" xfId="56" applyBorder="1" applyAlignment="1">
      <alignment horizontal="center" vertical="center" wrapText="1"/>
      <protection/>
    </xf>
    <xf numFmtId="0" fontId="0" fillId="0" borderId="0" xfId="56" applyBorder="1" applyAlignment="1">
      <alignment horizontal="center" vertical="center" wrapText="1"/>
      <protection/>
    </xf>
    <xf numFmtId="0" fontId="0" fillId="0" borderId="147" xfId="56" applyBorder="1" applyAlignment="1">
      <alignment horizontal="center" vertical="center" wrapText="1"/>
      <protection/>
    </xf>
    <xf numFmtId="0" fontId="0" fillId="0" borderId="148" xfId="54" applyBorder="1" applyAlignment="1">
      <alignment vertical="center" wrapText="1"/>
      <protection/>
    </xf>
    <xf numFmtId="0" fontId="0" fillId="0" borderId="133" xfId="54" applyBorder="1" applyAlignment="1">
      <alignment vertical="center" wrapText="1"/>
      <protection/>
    </xf>
    <xf numFmtId="0" fontId="0" fillId="0" borderId="149" xfId="54" applyBorder="1" applyAlignment="1">
      <alignment vertical="center" wrapText="1"/>
      <protection/>
    </xf>
    <xf numFmtId="0" fontId="2" fillId="0" borderId="150" xfId="56" applyFont="1" applyBorder="1" applyAlignment="1">
      <alignment horizontal="center" vertical="center" wrapText="1"/>
      <protection/>
    </xf>
    <xf numFmtId="0" fontId="10" fillId="0" borderId="151" xfId="56" applyFont="1" applyBorder="1" applyAlignment="1">
      <alignment horizontal="center" vertical="center" wrapText="1"/>
      <protection/>
    </xf>
    <xf numFmtId="0" fontId="10" fillId="0" borderId="152" xfId="56" applyFont="1" applyBorder="1" applyAlignment="1">
      <alignment horizontal="center" vertical="center" wrapText="1"/>
      <protection/>
    </xf>
    <xf numFmtId="0" fontId="5" fillId="0" borderId="29" xfId="56" applyFont="1" applyBorder="1" applyAlignment="1">
      <alignment horizontal="center" vertical="center" wrapText="1"/>
      <protection/>
    </xf>
    <xf numFmtId="0" fontId="21" fillId="0" borderId="0" xfId="56" applyFont="1" applyAlignment="1">
      <alignment vertical="top" wrapText="1"/>
      <protection/>
    </xf>
    <xf numFmtId="0" fontId="0" fillId="0" borderId="0" xfId="56" applyAlignment="1">
      <alignment wrapText="1"/>
      <protection/>
    </xf>
    <xf numFmtId="0" fontId="15" fillId="0" borderId="144" xfId="56" applyFont="1" applyBorder="1" applyAlignment="1">
      <alignment horizontal="center" vertical="center" wrapText="1"/>
      <protection/>
    </xf>
    <xf numFmtId="0" fontId="15" fillId="0" borderId="70" xfId="56" applyFont="1" applyBorder="1" applyAlignment="1">
      <alignment horizontal="center" vertical="center" wrapText="1"/>
      <protection/>
    </xf>
    <xf numFmtId="0" fontId="15" fillId="0" borderId="146" xfId="56" applyFont="1" applyBorder="1" applyAlignment="1">
      <alignment horizontal="center" vertical="center" wrapText="1"/>
      <protection/>
    </xf>
    <xf numFmtId="0" fontId="15" fillId="0" borderId="0" xfId="56" applyFont="1" applyBorder="1" applyAlignment="1">
      <alignment horizontal="center" vertical="center" wrapText="1"/>
      <protection/>
    </xf>
    <xf numFmtId="0" fontId="15" fillId="0" borderId="147" xfId="56" applyFont="1" applyBorder="1" applyAlignment="1">
      <alignment horizontal="center" vertical="center" wrapText="1"/>
      <protection/>
    </xf>
    <xf numFmtId="0" fontId="15" fillId="0" borderId="148" xfId="56" applyFont="1" applyBorder="1" applyAlignment="1">
      <alignment horizontal="center" vertical="center" wrapText="1"/>
      <protection/>
    </xf>
    <xf numFmtId="0" fontId="15" fillId="0" borderId="133" xfId="56" applyFont="1" applyBorder="1" applyAlignment="1">
      <alignment horizontal="center" vertical="center" wrapText="1"/>
      <protection/>
    </xf>
    <xf numFmtId="0" fontId="15" fillId="0" borderId="149" xfId="56" applyFont="1" applyBorder="1" applyAlignment="1">
      <alignment horizontal="center" vertical="center" wrapText="1"/>
      <protection/>
    </xf>
    <xf numFmtId="0" fontId="0" fillId="0" borderId="0" xfId="56" applyAlignment="1">
      <alignment horizontal="center" vertical="center" wrapText="1"/>
      <protection/>
    </xf>
    <xf numFmtId="0" fontId="0" fillId="0" borderId="148" xfId="56" applyBorder="1" applyAlignment="1">
      <alignment horizontal="center" vertical="center" wrapText="1"/>
      <protection/>
    </xf>
    <xf numFmtId="0" fontId="0" fillId="0" borderId="133" xfId="56" applyBorder="1" applyAlignment="1">
      <alignment horizontal="center" vertical="center" wrapText="1"/>
      <protection/>
    </xf>
    <xf numFmtId="0" fontId="0" fillId="0" borderId="149" xfId="56" applyBorder="1" applyAlignment="1">
      <alignment horizontal="center" vertical="center" wrapText="1"/>
      <protection/>
    </xf>
    <xf numFmtId="0" fontId="0" fillId="0" borderId="148" xfId="54" applyBorder="1" applyAlignment="1">
      <alignment horizontal="center" vertical="center" wrapText="1"/>
      <protection/>
    </xf>
    <xf numFmtId="0" fontId="0" fillId="0" borderId="133" xfId="54" applyBorder="1" applyAlignment="1">
      <alignment horizontal="center" vertical="center" wrapText="1"/>
      <protection/>
    </xf>
    <xf numFmtId="0" fontId="0" fillId="0" borderId="149" xfId="54" applyBorder="1" applyAlignment="1">
      <alignment horizontal="center" vertical="center" wrapText="1"/>
      <protection/>
    </xf>
    <xf numFmtId="0" fontId="19" fillId="0" borderId="151" xfId="56" applyNumberFormat="1" applyFont="1" applyBorder="1" applyAlignment="1">
      <alignment horizontal="center" vertical="center" wrapText="1"/>
      <protection/>
    </xf>
    <xf numFmtId="0" fontId="19" fillId="0" borderId="14" xfId="56" applyNumberFormat="1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left" vertical="center" wrapText="1"/>
      <protection/>
    </xf>
    <xf numFmtId="49" fontId="11" fillId="0" borderId="29" xfId="53" applyNumberFormat="1" applyFont="1" applyBorder="1" applyAlignment="1">
      <alignment horizontal="left" vertical="center" wrapText="1"/>
      <protection/>
    </xf>
    <xf numFmtId="49" fontId="11" fillId="0" borderId="150" xfId="56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4" fillId="0" borderId="62" xfId="0" applyFont="1" applyBorder="1" applyAlignment="1">
      <alignment/>
    </xf>
    <xf numFmtId="0" fontId="3" fillId="0" borderId="20" xfId="0" applyFont="1" applyBorder="1" applyAlignment="1">
      <alignment horizontal="left" vertical="center" wrapText="1"/>
    </xf>
    <xf numFmtId="0" fontId="3" fillId="0" borderId="162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56" xfId="0" applyFont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33" xfId="0" applyFont="1" applyBorder="1" applyAlignment="1">
      <alignment horizontal="center"/>
    </xf>
    <xf numFmtId="0" fontId="0" fillId="0" borderId="133" xfId="0" applyBorder="1" applyAlignment="1">
      <alignment horizontal="center"/>
    </xf>
    <xf numFmtId="0" fontId="18" fillId="0" borderId="144" xfId="0" applyFont="1" applyBorder="1" applyAlignment="1">
      <alignment wrapText="1"/>
    </xf>
    <xf numFmtId="0" fontId="3" fillId="0" borderId="40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40" xfId="0" applyFont="1" applyBorder="1" applyAlignment="1">
      <alignment wrapText="1"/>
    </xf>
    <xf numFmtId="0" fontId="3" fillId="0" borderId="62" xfId="0" applyFont="1" applyBorder="1" applyAlignment="1">
      <alignment wrapText="1"/>
    </xf>
    <xf numFmtId="180" fontId="3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182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right" vertical="center"/>
      <protection/>
    </xf>
    <xf numFmtId="0" fontId="6" fillId="0" borderId="163" xfId="0" applyFont="1" applyFill="1" applyBorder="1" applyAlignment="1" applyProtection="1">
      <alignment horizontal="right" vertical="center"/>
      <protection/>
    </xf>
    <xf numFmtId="0" fontId="6" fillId="0" borderId="164" xfId="0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165" xfId="0" applyNumberFormat="1" applyFont="1" applyFill="1" applyBorder="1" applyAlignment="1" applyProtection="1">
      <alignment horizontal="center" vertical="center" wrapText="1"/>
      <protection/>
    </xf>
    <xf numFmtId="0" fontId="0" fillId="0" borderId="165" xfId="0" applyFont="1" applyFill="1" applyBorder="1" applyAlignment="1">
      <alignment horizontal="center" vertical="center" wrapText="1"/>
    </xf>
    <xf numFmtId="49" fontId="8" fillId="0" borderId="112" xfId="0" applyNumberFormat="1" applyFont="1" applyFill="1" applyBorder="1" applyAlignment="1" applyProtection="1">
      <alignment horizontal="center" vertical="center" wrapText="1"/>
      <protection/>
    </xf>
    <xf numFmtId="49" fontId="8" fillId="0" borderId="166" xfId="0" applyNumberFormat="1" applyFont="1" applyFill="1" applyBorder="1" applyAlignment="1" applyProtection="1">
      <alignment horizontal="center" vertical="center" wrapText="1"/>
      <protection/>
    </xf>
    <xf numFmtId="49" fontId="8" fillId="0" borderId="167" xfId="0" applyNumberFormat="1" applyFont="1" applyFill="1" applyBorder="1" applyAlignment="1" applyProtection="1">
      <alignment horizontal="center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>
      <alignment horizontal="center" vertical="center"/>
    </xf>
    <xf numFmtId="0" fontId="6" fillId="0" borderId="132" xfId="55" applyFont="1" applyFill="1" applyBorder="1" applyAlignment="1">
      <alignment horizontal="center" vertical="center" wrapText="1"/>
      <protection/>
    </xf>
    <xf numFmtId="0" fontId="6" fillId="0" borderId="131" xfId="55" applyFont="1" applyFill="1" applyBorder="1" applyAlignment="1">
      <alignment horizontal="center" vertical="center" wrapText="1"/>
      <protection/>
    </xf>
    <xf numFmtId="49" fontId="8" fillId="0" borderId="168" xfId="0" applyNumberFormat="1" applyFont="1" applyFill="1" applyBorder="1" applyAlignment="1" applyProtection="1">
      <alignment horizontal="center" vertical="center" wrapText="1"/>
      <protection/>
    </xf>
    <xf numFmtId="49" fontId="8" fillId="0" borderId="169" xfId="0" applyNumberFormat="1" applyFont="1" applyFill="1" applyBorder="1" applyAlignment="1">
      <alignment horizontal="center" vertical="center" wrapText="1"/>
    </xf>
    <xf numFmtId="49" fontId="8" fillId="0" borderId="165" xfId="0" applyNumberFormat="1" applyFont="1" applyFill="1" applyBorder="1" applyAlignment="1">
      <alignment horizontal="center" vertical="center" wrapText="1"/>
    </xf>
    <xf numFmtId="49" fontId="8" fillId="0" borderId="17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112" xfId="0" applyNumberFormat="1" applyFont="1" applyFill="1" applyBorder="1" applyAlignment="1" applyProtection="1">
      <alignment horizontal="center" vertical="center"/>
      <protection/>
    </xf>
    <xf numFmtId="0" fontId="8" fillId="0" borderId="121" xfId="0" applyNumberFormat="1" applyFont="1" applyFill="1" applyBorder="1" applyAlignment="1" applyProtection="1">
      <alignment horizontal="center" vertical="center"/>
      <protection/>
    </xf>
    <xf numFmtId="0" fontId="8" fillId="0" borderId="167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9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7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7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73" xfId="0" applyNumberFormat="1" applyFont="1" applyFill="1" applyBorder="1" applyAlignment="1" applyProtection="1">
      <alignment horizontal="center" vertical="center" wrapText="1"/>
      <protection/>
    </xf>
    <xf numFmtId="0" fontId="5" fillId="0" borderId="168" xfId="0" applyNumberFormat="1" applyFont="1" applyFill="1" applyBorder="1" applyAlignment="1" applyProtection="1">
      <alignment horizontal="center" vertical="center" wrapText="1"/>
      <protection/>
    </xf>
    <xf numFmtId="0" fontId="0" fillId="0" borderId="168" xfId="0" applyFont="1" applyFill="1" applyBorder="1" applyAlignment="1">
      <alignment horizontal="center" vertical="center" wrapText="1"/>
    </xf>
    <xf numFmtId="0" fontId="0" fillId="0" borderId="174" xfId="0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56" xfId="0" applyNumberFormat="1" applyFont="1" applyFill="1" applyBorder="1" applyAlignment="1" applyProtection="1">
      <alignment horizontal="center" vertical="center" wrapText="1"/>
      <protection/>
    </xf>
    <xf numFmtId="0" fontId="0" fillId="0" borderId="156" xfId="0" applyFont="1" applyFill="1" applyBorder="1" applyAlignment="1">
      <alignment horizontal="center" vertical="center" wrapText="1"/>
    </xf>
    <xf numFmtId="0" fontId="0" fillId="0" borderId="175" xfId="0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0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180" fontId="2" fillId="0" borderId="124" xfId="0" applyNumberFormat="1" applyFont="1" applyFill="1" applyBorder="1" applyAlignment="1" applyProtection="1">
      <alignment horizontal="center" vertical="center"/>
      <protection/>
    </xf>
    <xf numFmtId="180" fontId="2" fillId="0" borderId="39" xfId="0" applyNumberFormat="1" applyFont="1" applyFill="1" applyBorder="1" applyAlignment="1" applyProtection="1">
      <alignment horizontal="center" vertical="center"/>
      <protection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180" fontId="2" fillId="0" borderId="176" xfId="0" applyNumberFormat="1" applyFont="1" applyFill="1" applyBorder="1" applyAlignment="1" applyProtection="1">
      <alignment horizontal="center" vertical="center" wrapText="1"/>
      <protection/>
    </xf>
    <xf numFmtId="180" fontId="2" fillId="0" borderId="80" xfId="0" applyNumberFormat="1" applyFont="1" applyFill="1" applyBorder="1" applyAlignment="1" applyProtection="1">
      <alignment horizontal="center" vertical="center" wrapText="1"/>
      <protection/>
    </xf>
    <xf numFmtId="18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7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8" xfId="0" applyFont="1" applyFill="1" applyBorder="1" applyAlignment="1">
      <alignment horizontal="center" vertical="center" wrapText="1"/>
    </xf>
    <xf numFmtId="49" fontId="6" fillId="0" borderId="166" xfId="0" applyNumberFormat="1" applyFont="1" applyFill="1" applyBorder="1" applyAlignment="1" applyProtection="1">
      <alignment horizontal="center" vertical="center"/>
      <protection/>
    </xf>
    <xf numFmtId="49" fontId="8" fillId="0" borderId="179" xfId="0" applyNumberFormat="1" applyFont="1" applyFill="1" applyBorder="1" applyAlignment="1" applyProtection="1">
      <alignment horizontal="center" vertical="center"/>
      <protection/>
    </xf>
    <xf numFmtId="49" fontId="8" fillId="0" borderId="168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174" xfId="0" applyNumberFormat="1" applyFont="1" applyFill="1" applyBorder="1" applyAlignment="1" applyProtection="1">
      <alignment horizontal="center" vertical="center"/>
      <protection/>
    </xf>
    <xf numFmtId="49" fontId="2" fillId="0" borderId="153" xfId="0" applyNumberFormat="1" applyFont="1" applyFill="1" applyBorder="1" applyAlignment="1">
      <alignment horizontal="center" vertical="center" wrapText="1"/>
    </xf>
    <xf numFmtId="0" fontId="0" fillId="0" borderId="15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110" xfId="0" applyNumberFormat="1" applyFont="1" applyFill="1" applyBorder="1" applyAlignment="1" applyProtection="1">
      <alignment horizontal="right" vertical="center"/>
      <protection/>
    </xf>
    <xf numFmtId="49" fontId="6" fillId="0" borderId="121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51" xfId="0" applyFont="1" applyFill="1" applyBorder="1" applyAlignment="1" applyProtection="1">
      <alignment horizontal="right" vertical="center"/>
      <protection/>
    </xf>
    <xf numFmtId="0" fontId="6" fillId="0" borderId="26" xfId="0" applyFont="1" applyFill="1" applyBorder="1" applyAlignment="1">
      <alignment horizontal="right" vertical="center"/>
    </xf>
    <xf numFmtId="0" fontId="6" fillId="0" borderId="156" xfId="0" applyFont="1" applyFill="1" applyBorder="1" applyAlignment="1">
      <alignment horizontal="right" vertical="center"/>
    </xf>
    <xf numFmtId="0" fontId="6" fillId="0" borderId="133" xfId="0" applyFont="1" applyFill="1" applyBorder="1" applyAlignment="1" applyProtection="1">
      <alignment horizontal="right" vertical="center"/>
      <protection/>
    </xf>
    <xf numFmtId="0" fontId="0" fillId="0" borderId="133" xfId="0" applyFont="1" applyFill="1" applyBorder="1" applyAlignment="1">
      <alignment horizontal="right" vertical="center"/>
    </xf>
    <xf numFmtId="180" fontId="6" fillId="0" borderId="180" xfId="0" applyNumberFormat="1" applyFont="1" applyFill="1" applyBorder="1" applyAlignment="1" applyProtection="1">
      <alignment horizontal="center" vertical="center" wrapText="1"/>
      <protection/>
    </xf>
    <xf numFmtId="180" fontId="6" fillId="0" borderId="181" xfId="0" applyNumberFormat="1" applyFont="1" applyFill="1" applyBorder="1" applyAlignment="1" applyProtection="1">
      <alignment horizontal="center" vertical="center" wrapText="1"/>
      <protection/>
    </xf>
    <xf numFmtId="180" fontId="6" fillId="0" borderId="182" xfId="0" applyNumberFormat="1" applyFont="1" applyFill="1" applyBorder="1" applyAlignment="1" applyProtection="1">
      <alignment horizontal="center" vertical="center" wrapText="1"/>
      <protection/>
    </xf>
    <xf numFmtId="49" fontId="6" fillId="0" borderId="167" xfId="0" applyNumberFormat="1" applyFont="1" applyFill="1" applyBorder="1" applyAlignment="1" applyProtection="1">
      <alignment horizontal="center" vertical="center"/>
      <protection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179" xfId="0" applyFont="1" applyFill="1" applyBorder="1" applyAlignment="1">
      <alignment horizontal="center" vertical="center" wrapText="1"/>
    </xf>
    <xf numFmtId="0" fontId="8" fillId="0" borderId="168" xfId="0" applyFont="1" applyFill="1" applyBorder="1" applyAlignment="1">
      <alignment horizontal="center" vertical="center" wrapText="1"/>
    </xf>
    <xf numFmtId="0" fontId="8" fillId="0" borderId="174" xfId="0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49" fontId="8" fillId="0" borderId="18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84" xfId="0" applyNumberFormat="1" applyFont="1" applyFill="1" applyBorder="1" applyAlignment="1">
      <alignment horizontal="center" vertical="center" wrapText="1"/>
    </xf>
    <xf numFmtId="181" fontId="8" fillId="0" borderId="112" xfId="0" applyNumberFormat="1" applyFont="1" applyFill="1" applyBorder="1" applyAlignment="1" applyProtection="1">
      <alignment horizontal="center" vertical="center"/>
      <protection/>
    </xf>
    <xf numFmtId="181" fontId="8" fillId="0" borderId="166" xfId="0" applyNumberFormat="1" applyFont="1" applyFill="1" applyBorder="1" applyAlignment="1" applyProtection="1">
      <alignment horizontal="center" vertical="center"/>
      <protection/>
    </xf>
    <xf numFmtId="181" fontId="8" fillId="0" borderId="168" xfId="0" applyNumberFormat="1" applyFont="1" applyFill="1" applyBorder="1" applyAlignment="1" applyProtection="1">
      <alignment horizontal="center" vertical="center"/>
      <protection/>
    </xf>
    <xf numFmtId="181" fontId="8" fillId="0" borderId="174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2" xfId="0" applyFont="1" applyFill="1" applyBorder="1" applyAlignment="1">
      <alignment horizontal="center" vertical="center" wrapText="1"/>
    </xf>
    <xf numFmtId="0" fontId="6" fillId="0" borderId="16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" fillId="0" borderId="124" xfId="0" applyNumberFormat="1" applyFont="1" applyFill="1" applyBorder="1" applyAlignment="1" applyProtection="1">
      <alignment horizontal="center" vertical="center" textRotation="90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180" fontId="6" fillId="0" borderId="112" xfId="0" applyNumberFormat="1" applyFont="1" applyFill="1" applyBorder="1" applyAlignment="1" applyProtection="1">
      <alignment horizontal="center" vertical="center"/>
      <protection/>
    </xf>
    <xf numFmtId="180" fontId="6" fillId="0" borderId="166" xfId="0" applyNumberFormat="1" applyFont="1" applyFill="1" applyBorder="1" applyAlignment="1" applyProtection="1">
      <alignment horizontal="center" vertical="center"/>
      <protection/>
    </xf>
    <xf numFmtId="180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173" xfId="0" applyFont="1" applyFill="1" applyBorder="1" applyAlignment="1">
      <alignment horizontal="center" vertical="top" wrapText="1"/>
    </xf>
    <xf numFmtId="0" fontId="6" fillId="0" borderId="168" xfId="0" applyFont="1" applyFill="1" applyBorder="1" applyAlignment="1">
      <alignment horizontal="center" vertical="top" wrapText="1"/>
    </xf>
    <xf numFmtId="0" fontId="0" fillId="0" borderId="168" xfId="0" applyFont="1" applyFill="1" applyBorder="1" applyAlignment="1">
      <alignment wrapText="1"/>
    </xf>
    <xf numFmtId="0" fontId="0" fillId="0" borderId="185" xfId="0" applyFont="1" applyFill="1" applyBorder="1" applyAlignment="1">
      <alignment wrapText="1"/>
    </xf>
    <xf numFmtId="0" fontId="0" fillId="0" borderId="186" xfId="0" applyFont="1" applyFill="1" applyBorder="1" applyAlignment="1">
      <alignment wrapText="1"/>
    </xf>
    <xf numFmtId="0" fontId="0" fillId="0" borderId="133" xfId="0" applyFont="1" applyFill="1" applyBorder="1" applyAlignment="1">
      <alignment wrapText="1"/>
    </xf>
    <xf numFmtId="0" fontId="0" fillId="0" borderId="187" xfId="0" applyFont="1" applyFill="1" applyBorder="1" applyAlignment="1">
      <alignment wrapText="1"/>
    </xf>
    <xf numFmtId="180" fontId="4" fillId="0" borderId="179" xfId="0" applyNumberFormat="1" applyFont="1" applyFill="1" applyBorder="1" applyAlignment="1" applyProtection="1">
      <alignment horizontal="center" vertical="center"/>
      <protection/>
    </xf>
    <xf numFmtId="180" fontId="4" fillId="0" borderId="168" xfId="0" applyNumberFormat="1" applyFont="1" applyFill="1" applyBorder="1" applyAlignment="1" applyProtection="1">
      <alignment horizontal="center" vertical="center"/>
      <protection/>
    </xf>
    <xf numFmtId="180" fontId="4" fillId="0" borderId="174" xfId="0" applyNumberFormat="1" applyFont="1" applyFill="1" applyBorder="1" applyAlignment="1" applyProtection="1">
      <alignment horizontal="center" vertical="center"/>
      <protection/>
    </xf>
    <xf numFmtId="180" fontId="2" fillId="0" borderId="188" xfId="0" applyNumberFormat="1" applyFont="1" applyFill="1" applyBorder="1" applyAlignment="1" applyProtection="1">
      <alignment horizontal="center" vertical="center"/>
      <protection/>
    </xf>
    <xf numFmtId="180" fontId="2" fillId="0" borderId="162" xfId="0" applyNumberFormat="1" applyFont="1" applyFill="1" applyBorder="1" applyAlignment="1" applyProtection="1">
      <alignment horizontal="center" vertical="center"/>
      <protection/>
    </xf>
    <xf numFmtId="180" fontId="2" fillId="0" borderId="19" xfId="0" applyNumberFormat="1" applyFont="1" applyFill="1" applyBorder="1" applyAlignment="1" applyProtection="1">
      <alignment horizontal="center" vertical="center"/>
      <protection/>
    </xf>
    <xf numFmtId="180" fontId="2" fillId="0" borderId="189" xfId="0" applyNumberFormat="1" applyFont="1" applyFill="1" applyBorder="1" applyAlignment="1" applyProtection="1">
      <alignment horizontal="center" vertical="center"/>
      <protection/>
    </xf>
    <xf numFmtId="180" fontId="2" fillId="0" borderId="156" xfId="0" applyNumberFormat="1" applyFont="1" applyFill="1" applyBorder="1" applyAlignment="1" applyProtection="1">
      <alignment horizontal="center" vertical="center"/>
      <protection/>
    </xf>
    <xf numFmtId="180" fontId="2" fillId="0" borderId="38" xfId="0" applyNumberFormat="1" applyFont="1" applyFill="1" applyBorder="1" applyAlignment="1" applyProtection="1">
      <alignment horizontal="center" vertical="center"/>
      <protection/>
    </xf>
    <xf numFmtId="180" fontId="2" fillId="0" borderId="20" xfId="0" applyNumberFormat="1" applyFont="1" applyFill="1" applyBorder="1" applyAlignment="1" applyProtection="1">
      <alignment horizontal="center" vertical="center"/>
      <protection/>
    </xf>
    <xf numFmtId="180" fontId="2" fillId="0" borderId="26" xfId="0" applyNumberFormat="1" applyFont="1" applyFill="1" applyBorder="1" applyAlignment="1" applyProtection="1">
      <alignment horizontal="center" vertical="center"/>
      <protection/>
    </xf>
    <xf numFmtId="180" fontId="2" fillId="0" borderId="190" xfId="0" applyNumberFormat="1" applyFont="1" applyFill="1" applyBorder="1" applyAlignment="1" applyProtection="1">
      <alignment horizontal="center" vertical="center"/>
      <protection/>
    </xf>
    <xf numFmtId="180" fontId="2" fillId="0" borderId="175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51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26" xfId="0" applyFont="1" applyFill="1" applyBorder="1" applyAlignment="1">
      <alignment horizontal="center" vertical="center" textRotation="90" wrapText="1"/>
    </xf>
    <xf numFmtId="0" fontId="0" fillId="0" borderId="37" xfId="0" applyFont="1" applyFill="1" applyBorder="1" applyAlignment="1">
      <alignment horizontal="center" vertical="center" textRotation="90" wrapText="1"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80" fontId="2" fillId="0" borderId="191" xfId="0" applyNumberFormat="1" applyFont="1" applyFill="1" applyBorder="1" applyAlignment="1" applyProtection="1">
      <alignment horizontal="center" vertical="center" wrapText="1"/>
      <protection/>
    </xf>
    <xf numFmtId="180" fontId="2" fillId="0" borderId="183" xfId="0" applyNumberFormat="1" applyFont="1" applyFill="1" applyBorder="1" applyAlignment="1" applyProtection="1">
      <alignment horizontal="center" vertical="center" wrapText="1"/>
      <protection/>
    </xf>
    <xf numFmtId="0" fontId="0" fillId="0" borderId="192" xfId="0" applyFont="1" applyFill="1" applyBorder="1" applyAlignment="1">
      <alignment horizontal="center" vertical="center" wrapText="1"/>
    </xf>
    <xf numFmtId="180" fontId="2" fillId="0" borderId="97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8" xfId="0" applyFont="1" applyFill="1" applyBorder="1" applyAlignment="1">
      <alignment horizontal="center" vertical="center" wrapText="1"/>
    </xf>
    <xf numFmtId="180" fontId="2" fillId="0" borderId="29" xfId="0" applyNumberFormat="1" applyFont="1" applyFill="1" applyBorder="1" applyAlignment="1" applyProtection="1">
      <alignment horizontal="center" vertical="center"/>
      <protection/>
    </xf>
    <xf numFmtId="180" fontId="2" fillId="0" borderId="48" xfId="0" applyNumberFormat="1" applyFont="1" applyFill="1" applyBorder="1" applyAlignment="1" applyProtection="1">
      <alignment horizontal="center" vertical="center"/>
      <protection/>
    </xf>
    <xf numFmtId="180" fontId="3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textRotation="90"/>
      <protection/>
    </xf>
    <xf numFmtId="18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0" applyFont="1" applyFill="1" applyBorder="1" applyAlignment="1">
      <alignment horizontal="center" vertical="center" textRotation="90" wrapText="1"/>
    </xf>
    <xf numFmtId="18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horizontal="right" vertical="center"/>
    </xf>
    <xf numFmtId="0" fontId="6" fillId="0" borderId="29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182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182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right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49" fontId="8" fillId="0" borderId="29" xfId="0" applyNumberFormat="1" applyFont="1" applyFill="1" applyBorder="1" applyAlignment="1" applyProtection="1">
      <alignment horizontal="center" vertical="center" wrapText="1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18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right" vertical="center"/>
      <protection/>
    </xf>
    <xf numFmtId="49" fontId="8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49" fontId="8" fillId="0" borderId="29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wrapText="1"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180" fontId="6" fillId="0" borderId="29" xfId="0" applyNumberFormat="1" applyFont="1" applyFill="1" applyBorder="1" applyAlignment="1" applyProtection="1">
      <alignment horizontal="center" vertical="center"/>
      <protection/>
    </xf>
    <xf numFmtId="181" fontId="8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2" fillId="0" borderId="63" xfId="55" applyNumberFormat="1" applyFont="1" applyFill="1" applyBorder="1" applyAlignment="1" applyProtection="1">
      <alignment horizontal="center" vertical="center"/>
      <protection/>
    </xf>
    <xf numFmtId="0" fontId="2" fillId="0" borderId="145" xfId="55" applyNumberFormat="1" applyFont="1" applyFill="1" applyBorder="1" applyAlignment="1" applyProtection="1">
      <alignment horizontal="left" vertical="center" wrapText="1"/>
      <protection/>
    </xf>
    <xf numFmtId="0" fontId="8" fillId="0" borderId="51" xfId="55" applyNumberFormat="1" applyFont="1" applyFill="1" applyBorder="1" applyAlignment="1" applyProtection="1">
      <alignment horizontal="center" vertical="center"/>
      <protection/>
    </xf>
    <xf numFmtId="0" fontId="2" fillId="0" borderId="43" xfId="55" applyNumberFormat="1" applyFont="1" applyFill="1" applyBorder="1" applyAlignment="1" applyProtection="1">
      <alignment horizontal="center" vertical="center"/>
      <protection/>
    </xf>
    <xf numFmtId="0" fontId="8" fillId="0" borderId="44" xfId="55" applyNumberFormat="1" applyFont="1" applyFill="1" applyBorder="1" applyAlignment="1" applyProtection="1">
      <alignment horizontal="center" vertical="center"/>
      <protection/>
    </xf>
    <xf numFmtId="189" fontId="2" fillId="0" borderId="145" xfId="55" applyNumberFormat="1" applyFont="1" applyFill="1" applyBorder="1" applyAlignment="1" applyProtection="1">
      <alignment horizontal="center" vertical="center"/>
      <protection/>
    </xf>
    <xf numFmtId="0" fontId="2" fillId="0" borderId="43" xfId="55" applyFont="1" applyFill="1" applyBorder="1" applyAlignment="1">
      <alignment horizontal="center" vertical="center" wrapText="1"/>
      <protection/>
    </xf>
    <xf numFmtId="0" fontId="2" fillId="0" borderId="82" xfId="55" applyFont="1" applyFill="1" applyBorder="1" applyAlignment="1">
      <alignment horizontal="center" vertical="center" wrapText="1"/>
      <protection/>
    </xf>
    <xf numFmtId="49" fontId="35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18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64" xfId="55" applyNumberFormat="1" applyFont="1" applyFill="1" applyBorder="1" applyAlignment="1" applyProtection="1">
      <alignment horizontal="center" vertical="center"/>
      <protection/>
    </xf>
    <xf numFmtId="0" fontId="8" fillId="0" borderId="46" xfId="55" applyNumberFormat="1" applyFont="1" applyFill="1" applyBorder="1" applyAlignment="1" applyProtection="1">
      <alignment horizontal="center" vertical="center"/>
      <protection/>
    </xf>
    <xf numFmtId="0" fontId="2" fillId="0" borderId="29" xfId="55" applyNumberFormat="1" applyFont="1" applyFill="1" applyBorder="1" applyAlignment="1" applyProtection="1">
      <alignment horizontal="center" vertical="center"/>
      <protection/>
    </xf>
    <xf numFmtId="0" fontId="8" fillId="0" borderId="45" xfId="55" applyNumberFormat="1" applyFont="1" applyFill="1" applyBorder="1" applyAlignment="1" applyProtection="1">
      <alignment horizontal="center" vertical="center"/>
      <protection/>
    </xf>
    <xf numFmtId="189" fontId="2" fillId="0" borderId="60" xfId="55" applyNumberFormat="1" applyFont="1" applyFill="1" applyBorder="1" applyAlignment="1" applyProtection="1">
      <alignment horizontal="center" vertical="center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2" fillId="0" borderId="134" xfId="55" applyNumberFormat="1" applyFont="1" applyFill="1" applyBorder="1" applyAlignment="1" applyProtection="1">
      <alignment horizontal="center" vertical="center"/>
      <protection/>
    </xf>
    <xf numFmtId="0" fontId="2" fillId="0" borderId="165" xfId="55" applyNumberFormat="1" applyFont="1" applyFill="1" applyBorder="1" applyAlignment="1" applyProtection="1">
      <alignment horizontal="left" vertical="center" wrapText="1"/>
      <protection/>
    </xf>
    <xf numFmtId="0" fontId="8" fillId="0" borderId="47" xfId="55" applyNumberFormat="1" applyFont="1" applyFill="1" applyBorder="1" applyAlignment="1" applyProtection="1">
      <alignment horizontal="center" vertical="center"/>
      <protection/>
    </xf>
    <xf numFmtId="0" fontId="2" fillId="0" borderId="48" xfId="55" applyNumberFormat="1" applyFont="1" applyFill="1" applyBorder="1" applyAlignment="1" applyProtection="1">
      <alignment horizontal="center" vertical="center"/>
      <protection/>
    </xf>
    <xf numFmtId="0" fontId="8" fillId="0" borderId="73" xfId="55" applyNumberFormat="1" applyFont="1" applyFill="1" applyBorder="1" applyAlignment="1" applyProtection="1">
      <alignment horizontal="center" vertical="center"/>
      <protection/>
    </xf>
    <xf numFmtId="189" fontId="2" fillId="0" borderId="144" xfId="55" applyNumberFormat="1" applyFont="1" applyFill="1" applyBorder="1" applyAlignment="1" applyProtection="1">
      <alignment horizontal="center" vertical="center"/>
      <protection/>
    </xf>
    <xf numFmtId="0" fontId="6" fillId="0" borderId="193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2" fillId="0" borderId="48" xfId="55" applyFont="1" applyFill="1" applyBorder="1" applyAlignment="1">
      <alignment horizontal="center" vertical="center" wrapText="1"/>
      <protection/>
    </xf>
    <xf numFmtId="0" fontId="2" fillId="0" borderId="49" xfId="55" applyFont="1" applyFill="1" applyBorder="1" applyAlignment="1">
      <alignment horizontal="center" vertical="center" wrapText="1"/>
      <protection/>
    </xf>
    <xf numFmtId="0" fontId="2" fillId="0" borderId="43" xfId="55" applyNumberFormat="1" applyFont="1" applyFill="1" applyBorder="1" applyAlignment="1" applyProtection="1">
      <alignment horizontal="left" vertical="center" wrapText="1"/>
      <protection/>
    </xf>
    <xf numFmtId="0" fontId="8" fillId="0" borderId="29" xfId="55" applyNumberFormat="1" applyFont="1" applyFill="1" applyBorder="1" applyAlignment="1" applyProtection="1">
      <alignment horizontal="center" vertical="center"/>
      <protection/>
    </xf>
    <xf numFmtId="189" fontId="2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155" xfId="0" applyFont="1" applyFill="1" applyBorder="1" applyAlignment="1">
      <alignment horizontal="center" wrapText="1"/>
    </xf>
    <xf numFmtId="0" fontId="2" fillId="0" borderId="155" xfId="0" applyFont="1" applyFill="1" applyBorder="1" applyAlignment="1">
      <alignment horizontal="center"/>
    </xf>
    <xf numFmtId="0" fontId="2" fillId="0" borderId="154" xfId="0" applyFont="1" applyFill="1" applyBorder="1" applyAlignment="1">
      <alignment horizontal="center"/>
    </xf>
    <xf numFmtId="0" fontId="8" fillId="0" borderId="153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130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 wrapText="1"/>
    </xf>
    <xf numFmtId="0" fontId="2" fillId="0" borderId="154" xfId="0" applyFont="1" applyFill="1" applyBorder="1" applyAlignment="1">
      <alignment horizontal="center" wrapText="1"/>
    </xf>
    <xf numFmtId="0" fontId="2" fillId="0" borderId="155" xfId="0" applyFont="1" applyFill="1" applyBorder="1" applyAlignment="1">
      <alignment/>
    </xf>
    <xf numFmtId="0" fontId="2" fillId="0" borderId="130" xfId="0" applyFont="1" applyFill="1" applyBorder="1" applyAlignment="1">
      <alignment/>
    </xf>
    <xf numFmtId="0" fontId="2" fillId="0" borderId="131" xfId="0" applyFont="1" applyFill="1" applyBorder="1" applyAlignment="1">
      <alignment horizontal="center"/>
    </xf>
    <xf numFmtId="0" fontId="2" fillId="0" borderId="132" xfId="0" applyFont="1" applyFill="1" applyBorder="1" applyAlignment="1">
      <alignment/>
    </xf>
    <xf numFmtId="0" fontId="2" fillId="0" borderId="106" xfId="0" applyFont="1" applyFill="1" applyBorder="1" applyAlignment="1">
      <alignment horizontal="center"/>
    </xf>
    <xf numFmtId="0" fontId="2" fillId="0" borderId="106" xfId="0" applyFont="1" applyFill="1" applyBorder="1" applyAlignment="1">
      <alignment/>
    </xf>
    <xf numFmtId="0" fontId="2" fillId="0" borderId="131" xfId="0" applyFont="1" applyFill="1" applyBorder="1" applyAlignment="1">
      <alignment/>
    </xf>
    <xf numFmtId="0" fontId="6" fillId="0" borderId="106" xfId="0" applyFont="1" applyFill="1" applyBorder="1" applyAlignment="1">
      <alignment horizontal="center"/>
    </xf>
    <xf numFmtId="0" fontId="6" fillId="0" borderId="130" xfId="0" applyFont="1" applyFill="1" applyBorder="1" applyAlignment="1">
      <alignment horizontal="center"/>
    </xf>
    <xf numFmtId="0" fontId="2" fillId="0" borderId="130" xfId="0" applyFont="1" applyFill="1" applyBorder="1" applyAlignment="1">
      <alignment horizontal="center" wrapText="1"/>
    </xf>
    <xf numFmtId="0" fontId="9" fillId="0" borderId="132" xfId="0" applyFont="1" applyFill="1" applyBorder="1" applyAlignment="1">
      <alignment horizontal="center"/>
    </xf>
    <xf numFmtId="0" fontId="2" fillId="0" borderId="106" xfId="0" applyFont="1" applyFill="1" applyBorder="1" applyAlignment="1">
      <alignment horizontal="center" wrapText="1"/>
    </xf>
    <xf numFmtId="0" fontId="2" fillId="0" borderId="131" xfId="0" applyFont="1" applyFill="1" applyBorder="1" applyAlignment="1">
      <alignment horizontal="center" wrapText="1"/>
    </xf>
    <xf numFmtId="0" fontId="2" fillId="0" borderId="129" xfId="0" applyNumberFormat="1" applyFont="1" applyFill="1" applyBorder="1" applyAlignment="1" applyProtection="1">
      <alignment horizontal="left" vertical="center" wrapText="1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182" fontId="2" fillId="0" borderId="64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1" fontId="2" fillId="0" borderId="46" xfId="0" applyNumberFormat="1" applyFont="1" applyFill="1" applyBorder="1" applyAlignment="1">
      <alignment horizontal="center"/>
    </xf>
    <xf numFmtId="0" fontId="2" fillId="0" borderId="132" xfId="0" applyFont="1" applyFill="1" applyBorder="1" applyAlignment="1">
      <alignment horizontal="center"/>
    </xf>
    <xf numFmtId="49" fontId="2" fillId="0" borderId="129" xfId="55" applyNumberFormat="1" applyFont="1" applyFill="1" applyBorder="1" applyAlignment="1">
      <alignment horizontal="left" vertical="center" wrapText="1"/>
      <protection/>
    </xf>
    <xf numFmtId="49" fontId="2" fillId="0" borderId="194" xfId="55" applyNumberFormat="1" applyFont="1" applyFill="1" applyBorder="1" applyAlignment="1">
      <alignment horizontal="left" vertical="center" wrapText="1"/>
      <protection/>
    </xf>
    <xf numFmtId="0" fontId="2" fillId="0" borderId="195" xfId="0" applyFont="1" applyFill="1" applyBorder="1" applyAlignment="1">
      <alignment horizontal="center" wrapText="1"/>
    </xf>
    <xf numFmtId="0" fontId="2" fillId="0" borderId="19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196" xfId="0" applyFont="1" applyFill="1" applyBorder="1" applyAlignment="1">
      <alignment horizontal="center"/>
    </xf>
    <xf numFmtId="0" fontId="2" fillId="0" borderId="197" xfId="0" applyFont="1" applyFill="1" applyBorder="1" applyAlignment="1">
      <alignment horizontal="center"/>
    </xf>
    <xf numFmtId="0" fontId="2" fillId="0" borderId="197" xfId="0" applyFont="1" applyFill="1" applyBorder="1" applyAlignment="1">
      <alignment horizontal="center" wrapText="1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8" fillId="0" borderId="2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1 СА_бак полный2015" xfId="54"/>
    <cellStyle name="Обычный_Plan Уч(бакал.) д_о 2013_14а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0"/>
  <sheetViews>
    <sheetView view="pageBreakPreview" zoomScale="55" zoomScaleNormal="50" zoomScaleSheetLayoutView="55" zoomScalePageLayoutView="0" workbookViewId="0" topLeftCell="A1">
      <selection activeCell="AJ28" sqref="AJ28"/>
    </sheetView>
  </sheetViews>
  <sheetFormatPr defaultColWidth="3.25390625" defaultRowHeight="12.75"/>
  <cols>
    <col min="1" max="1" width="3.25390625" style="129" customWidth="1"/>
    <col min="2" max="2" width="5.00390625" style="129" customWidth="1"/>
    <col min="3" max="3" width="5.125" style="129" customWidth="1"/>
    <col min="4" max="4" width="5.25390625" style="129" customWidth="1"/>
    <col min="5" max="6" width="4.25390625" style="129" customWidth="1"/>
    <col min="7" max="7" width="4.375" style="129" customWidth="1"/>
    <col min="8" max="8" width="4.625" style="129" customWidth="1"/>
    <col min="9" max="9" width="4.375" style="129" customWidth="1"/>
    <col min="10" max="10" width="3.75390625" style="129" customWidth="1"/>
    <col min="11" max="11" width="4.125" style="129" customWidth="1"/>
    <col min="12" max="13" width="4.75390625" style="129" customWidth="1"/>
    <col min="14" max="14" width="4.00390625" style="129" customWidth="1"/>
    <col min="15" max="16" width="5.75390625" style="129" customWidth="1"/>
    <col min="17" max="17" width="7.875" style="129" customWidth="1"/>
    <col min="18" max="19" width="4.00390625" style="129" customWidth="1"/>
    <col min="20" max="21" width="3.875" style="129" customWidth="1"/>
    <col min="22" max="22" width="4.25390625" style="129" customWidth="1"/>
    <col min="23" max="23" width="3.875" style="129" customWidth="1"/>
    <col min="24" max="24" width="4.625" style="129" customWidth="1"/>
    <col min="25" max="26" width="3.875" style="129" customWidth="1"/>
    <col min="27" max="27" width="5.00390625" style="129" customWidth="1"/>
    <col min="28" max="28" width="5.375" style="129" customWidth="1"/>
    <col min="29" max="29" width="6.00390625" style="129" customWidth="1"/>
    <col min="30" max="30" width="5.25390625" style="129" customWidth="1"/>
    <col min="31" max="31" width="5.625" style="129" customWidth="1"/>
    <col min="32" max="32" width="5.75390625" style="129" customWidth="1"/>
    <col min="33" max="33" width="5.625" style="129" customWidth="1"/>
    <col min="34" max="34" width="5.875" style="129" customWidth="1"/>
    <col min="35" max="35" width="6.125" style="129" customWidth="1"/>
    <col min="36" max="36" width="4.25390625" style="129" customWidth="1"/>
    <col min="37" max="37" width="6.625" style="129" customWidth="1"/>
    <col min="38" max="38" width="7.25390625" style="129" customWidth="1"/>
    <col min="39" max="39" width="6.75390625" style="129" customWidth="1"/>
    <col min="40" max="40" width="5.75390625" style="129" customWidth="1"/>
    <col min="41" max="41" width="5.00390625" style="129" customWidth="1"/>
    <col min="42" max="42" width="5.75390625" style="129" customWidth="1"/>
    <col min="43" max="43" width="5.125" style="129" customWidth="1"/>
    <col min="44" max="44" width="4.625" style="129" customWidth="1"/>
    <col min="45" max="45" width="5.125" style="129" customWidth="1"/>
    <col min="46" max="46" width="4.625" style="129" customWidth="1"/>
    <col min="47" max="48" width="4.875" style="129" customWidth="1"/>
    <col min="49" max="49" width="4.375" style="129" customWidth="1"/>
    <col min="50" max="50" width="4.875" style="129" customWidth="1"/>
    <col min="51" max="51" width="3.75390625" style="129" customWidth="1"/>
    <col min="52" max="53" width="4.25390625" style="129" customWidth="1"/>
    <col min="54" max="54" width="4.00390625" style="129" customWidth="1"/>
    <col min="55" max="16384" width="3.25390625" style="129" customWidth="1"/>
  </cols>
  <sheetData>
    <row r="1" ht="43.5" customHeight="1"/>
    <row r="2" spans="2:54" ht="30"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27" t="s">
        <v>79</v>
      </c>
      <c r="R2" s="927"/>
      <c r="S2" s="927"/>
      <c r="T2" s="927"/>
      <c r="U2" s="927"/>
      <c r="V2" s="927"/>
      <c r="W2" s="927"/>
      <c r="X2" s="927"/>
      <c r="Y2" s="927"/>
      <c r="Z2" s="927"/>
      <c r="AA2" s="927"/>
      <c r="AB2" s="927"/>
      <c r="AC2" s="927"/>
      <c r="AD2" s="927"/>
      <c r="AE2" s="927"/>
      <c r="AF2" s="927"/>
      <c r="AG2" s="927"/>
      <c r="AH2" s="927"/>
      <c r="AI2" s="927"/>
      <c r="AJ2" s="927"/>
      <c r="AK2" s="927"/>
      <c r="AL2" s="927"/>
      <c r="AM2" s="927"/>
      <c r="AN2" s="927"/>
      <c r="AO2" s="927"/>
      <c r="AP2" s="926"/>
      <c r="AQ2" s="926"/>
      <c r="AR2" s="926"/>
      <c r="AS2" s="926"/>
      <c r="AT2" s="926"/>
      <c r="AU2" s="926"/>
      <c r="AV2" s="926"/>
      <c r="AW2" s="926"/>
      <c r="AX2" s="926"/>
      <c r="AY2" s="926"/>
      <c r="AZ2" s="926"/>
      <c r="BA2" s="926"/>
      <c r="BB2" s="926"/>
    </row>
    <row r="3" spans="2:54" ht="20.25" customHeight="1">
      <c r="B3" s="817" t="s">
        <v>351</v>
      </c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926"/>
      <c r="AQ3" s="926"/>
      <c r="AR3" s="926"/>
      <c r="AS3" s="926"/>
      <c r="AT3" s="926"/>
      <c r="AU3" s="926"/>
      <c r="AV3" s="926"/>
      <c r="AW3" s="926"/>
      <c r="AX3" s="926"/>
      <c r="AY3" s="926"/>
      <c r="AZ3" s="926"/>
      <c r="BA3" s="926"/>
      <c r="BB3" s="926"/>
    </row>
    <row r="4" spans="2:54" ht="30.75">
      <c r="B4" s="817" t="s">
        <v>352</v>
      </c>
      <c r="C4" s="817"/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934" t="s">
        <v>1</v>
      </c>
      <c r="R4" s="934"/>
      <c r="S4" s="934"/>
      <c r="T4" s="934"/>
      <c r="U4" s="934"/>
      <c r="V4" s="934"/>
      <c r="W4" s="934"/>
      <c r="X4" s="934"/>
      <c r="Y4" s="934"/>
      <c r="Z4" s="934"/>
      <c r="AA4" s="934"/>
      <c r="AB4" s="934"/>
      <c r="AC4" s="934"/>
      <c r="AD4" s="934"/>
      <c r="AE4" s="934"/>
      <c r="AF4" s="934"/>
      <c r="AG4" s="934"/>
      <c r="AH4" s="934"/>
      <c r="AI4" s="934"/>
      <c r="AJ4" s="934"/>
      <c r="AK4" s="934"/>
      <c r="AL4" s="934"/>
      <c r="AM4" s="934"/>
      <c r="AN4" s="934"/>
      <c r="AO4" s="934"/>
      <c r="AP4" s="926"/>
      <c r="AQ4" s="926"/>
      <c r="AR4" s="926"/>
      <c r="AS4" s="926"/>
      <c r="AT4" s="926"/>
      <c r="AU4" s="926"/>
      <c r="AV4" s="926"/>
      <c r="AW4" s="926"/>
      <c r="AX4" s="926"/>
      <c r="AY4" s="926"/>
      <c r="AZ4" s="926"/>
      <c r="BA4" s="926"/>
      <c r="BB4" s="926"/>
    </row>
    <row r="5" spans="2:54" ht="26.25" customHeight="1">
      <c r="B5" s="919" t="s">
        <v>395</v>
      </c>
      <c r="C5" s="919"/>
      <c r="D5" s="919"/>
      <c r="E5" s="919"/>
      <c r="F5" s="919"/>
      <c r="G5" s="919"/>
      <c r="H5" s="919"/>
      <c r="I5" s="919"/>
      <c r="J5" s="919"/>
      <c r="K5" s="919"/>
      <c r="L5" s="919"/>
      <c r="M5" s="919"/>
      <c r="N5" s="919"/>
      <c r="O5" s="919"/>
      <c r="P5" s="919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914" t="s">
        <v>350</v>
      </c>
      <c r="AP5" s="921"/>
      <c r="AQ5" s="921"/>
      <c r="AR5" s="921"/>
      <c r="AS5" s="921"/>
      <c r="AT5" s="921"/>
      <c r="AU5" s="921"/>
      <c r="AV5" s="921"/>
      <c r="AW5" s="921"/>
      <c r="AX5" s="921"/>
      <c r="AY5" s="921"/>
      <c r="AZ5" s="921"/>
      <c r="BA5" s="921"/>
      <c r="BB5" s="921"/>
    </row>
    <row r="6" spans="2:54" s="133" customFormat="1" ht="27.75">
      <c r="B6" s="920" t="s">
        <v>396</v>
      </c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921"/>
      <c r="AP6" s="921"/>
      <c r="AQ6" s="921"/>
      <c r="AR6" s="921"/>
      <c r="AS6" s="921"/>
      <c r="AT6" s="921"/>
      <c r="AU6" s="921"/>
      <c r="AV6" s="921"/>
      <c r="AW6" s="921"/>
      <c r="AX6" s="921"/>
      <c r="AY6" s="921"/>
      <c r="AZ6" s="921"/>
      <c r="BA6" s="921"/>
      <c r="BB6" s="921"/>
    </row>
    <row r="7" spans="2:54" s="133" customFormat="1" ht="22.5" customHeight="1"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923"/>
      <c r="R7" s="923"/>
      <c r="S7" s="923"/>
      <c r="T7" s="923"/>
      <c r="U7" s="923"/>
      <c r="V7" s="923"/>
      <c r="W7" s="923"/>
      <c r="X7" s="923"/>
      <c r="Y7" s="923"/>
      <c r="Z7" s="923"/>
      <c r="AA7" s="923"/>
      <c r="AB7" s="923"/>
      <c r="AC7" s="923"/>
      <c r="AD7" s="923"/>
      <c r="AE7" s="923"/>
      <c r="AF7" s="923"/>
      <c r="AG7" s="923"/>
      <c r="AH7" s="923"/>
      <c r="AI7" s="923"/>
      <c r="AJ7" s="923"/>
      <c r="AK7" s="923"/>
      <c r="AL7" s="923"/>
      <c r="AM7" s="923"/>
      <c r="AN7" s="923"/>
      <c r="AO7" s="923"/>
      <c r="AP7" s="922"/>
      <c r="AQ7" s="922"/>
      <c r="AR7" s="922"/>
      <c r="AS7" s="922"/>
      <c r="AT7" s="922"/>
      <c r="AU7" s="922"/>
      <c r="AV7" s="922"/>
      <c r="AW7" s="922"/>
      <c r="AX7" s="922"/>
      <c r="AY7" s="922"/>
      <c r="AZ7" s="922"/>
      <c r="BA7" s="922"/>
      <c r="BB7" s="922"/>
    </row>
    <row r="8" spans="2:54" s="133" customFormat="1" ht="27" customHeight="1">
      <c r="B8" s="817" t="s">
        <v>0</v>
      </c>
      <c r="C8" s="817"/>
      <c r="D8" s="817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817"/>
      <c r="Q8" s="917" t="s">
        <v>2</v>
      </c>
      <c r="R8" s="918"/>
      <c r="S8" s="918"/>
      <c r="T8" s="918"/>
      <c r="U8" s="918"/>
      <c r="V8" s="918"/>
      <c r="W8" s="918"/>
      <c r="X8" s="918"/>
      <c r="Y8" s="918"/>
      <c r="Z8" s="918"/>
      <c r="AA8" s="918"/>
      <c r="AB8" s="918"/>
      <c r="AC8" s="918"/>
      <c r="AD8" s="918"/>
      <c r="AE8" s="918"/>
      <c r="AF8" s="918"/>
      <c r="AG8" s="918"/>
      <c r="AH8" s="918"/>
      <c r="AI8" s="918"/>
      <c r="AJ8" s="918"/>
      <c r="AK8" s="918"/>
      <c r="AL8" s="918"/>
      <c r="AM8" s="918"/>
      <c r="AN8" s="918"/>
      <c r="AO8" s="924" t="s">
        <v>163</v>
      </c>
      <c r="AP8" s="925"/>
      <c r="AQ8" s="925"/>
      <c r="AR8" s="925"/>
      <c r="AS8" s="925"/>
      <c r="AT8" s="925"/>
      <c r="AU8" s="925"/>
      <c r="AV8" s="925"/>
      <c r="AW8" s="925"/>
      <c r="AX8" s="925"/>
      <c r="AY8" s="925"/>
      <c r="AZ8" s="925"/>
      <c r="BA8" s="925"/>
      <c r="BB8" s="925"/>
    </row>
    <row r="9" spans="2:54" s="133" customFormat="1" ht="27.75" customHeight="1">
      <c r="B9" s="817" t="s">
        <v>353</v>
      </c>
      <c r="C9" s="817"/>
      <c r="D9" s="817"/>
      <c r="E9" s="817"/>
      <c r="F9" s="817"/>
      <c r="G9" s="817"/>
      <c r="H9" s="817"/>
      <c r="I9" s="817"/>
      <c r="J9" s="817"/>
      <c r="K9" s="817"/>
      <c r="L9" s="817"/>
      <c r="M9" s="817"/>
      <c r="N9" s="817"/>
      <c r="O9" s="817"/>
      <c r="P9" s="817"/>
      <c r="Q9" s="914" t="s">
        <v>173</v>
      </c>
      <c r="R9" s="915"/>
      <c r="S9" s="915"/>
      <c r="T9" s="915"/>
      <c r="U9" s="915"/>
      <c r="V9" s="915"/>
      <c r="W9" s="915"/>
      <c r="X9" s="915"/>
      <c r="Y9" s="915"/>
      <c r="Z9" s="915"/>
      <c r="AA9" s="915"/>
      <c r="AB9" s="915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</row>
    <row r="10" spans="17:54" s="133" customFormat="1" ht="27.75" customHeight="1">
      <c r="Q10" s="914" t="s">
        <v>279</v>
      </c>
      <c r="R10" s="915"/>
      <c r="S10" s="915"/>
      <c r="T10" s="915"/>
      <c r="U10" s="915"/>
      <c r="V10" s="915"/>
      <c r="W10" s="915"/>
      <c r="X10" s="915"/>
      <c r="Y10" s="915"/>
      <c r="Z10" s="915"/>
      <c r="AA10" s="915"/>
      <c r="AB10" s="915"/>
      <c r="AC10" s="915"/>
      <c r="AD10" s="915"/>
      <c r="AE10" s="915"/>
      <c r="AF10" s="915"/>
      <c r="AG10" s="915"/>
      <c r="AH10" s="915"/>
      <c r="AI10" s="915"/>
      <c r="AJ10" s="915"/>
      <c r="AK10" s="915"/>
      <c r="AL10" s="915"/>
      <c r="AM10" s="132"/>
      <c r="AN10" s="132"/>
      <c r="AO10" s="948" t="s">
        <v>164</v>
      </c>
      <c r="AP10" s="948"/>
      <c r="AQ10" s="948"/>
      <c r="AR10" s="948"/>
      <c r="AS10" s="948"/>
      <c r="AT10" s="948"/>
      <c r="AU10" s="948"/>
      <c r="AV10" s="948"/>
      <c r="AW10" s="948"/>
      <c r="AX10" s="948"/>
      <c r="AY10" s="948"/>
      <c r="AZ10" s="948"/>
      <c r="BA10" s="948"/>
      <c r="BB10" s="948"/>
    </row>
    <row r="11" spans="17:54" s="133" customFormat="1" ht="27.75" customHeight="1">
      <c r="Q11" s="914" t="s">
        <v>280</v>
      </c>
      <c r="R11" s="915"/>
      <c r="S11" s="915"/>
      <c r="T11" s="915"/>
      <c r="U11" s="915"/>
      <c r="V11" s="915"/>
      <c r="W11" s="915"/>
      <c r="X11" s="915"/>
      <c r="Y11" s="915"/>
      <c r="Z11" s="915"/>
      <c r="AA11" s="915"/>
      <c r="AB11" s="915"/>
      <c r="AC11" s="915"/>
      <c r="AD11" s="915"/>
      <c r="AE11" s="915"/>
      <c r="AF11" s="915"/>
      <c r="AG11" s="915"/>
      <c r="AH11" s="915"/>
      <c r="AI11" s="915"/>
      <c r="AJ11" s="915"/>
      <c r="AK11" s="915"/>
      <c r="AL11" s="132"/>
      <c r="AM11" s="132"/>
      <c r="AN11" s="132"/>
      <c r="AO11" s="949"/>
      <c r="AP11" s="949"/>
      <c r="AQ11" s="949"/>
      <c r="AR11" s="949"/>
      <c r="AS11" s="949"/>
      <c r="AT11" s="949"/>
      <c r="AU11" s="949"/>
      <c r="AV11" s="949"/>
      <c r="AW11" s="949"/>
      <c r="AX11" s="949"/>
      <c r="AY11" s="949"/>
      <c r="AZ11" s="949"/>
      <c r="BA11" s="949"/>
      <c r="BB11" s="949"/>
    </row>
    <row r="12" spans="17:54" s="133" customFormat="1" ht="27.75" customHeight="1">
      <c r="Q12" s="881" t="s">
        <v>281</v>
      </c>
      <c r="R12" s="882"/>
      <c r="S12" s="882"/>
      <c r="T12" s="882"/>
      <c r="U12" s="882"/>
      <c r="V12" s="882"/>
      <c r="W12" s="882"/>
      <c r="X12" s="882"/>
      <c r="Y12" s="882"/>
      <c r="Z12" s="882"/>
      <c r="AA12" s="882"/>
      <c r="AB12" s="882"/>
      <c r="AC12" s="882"/>
      <c r="AD12" s="882"/>
      <c r="AE12" s="882"/>
      <c r="AF12" s="882"/>
      <c r="AG12" s="882"/>
      <c r="AH12" s="882"/>
      <c r="AI12" s="882"/>
      <c r="AJ12" s="882"/>
      <c r="AK12" s="883"/>
      <c r="AL12" s="883"/>
      <c r="AM12" s="883"/>
      <c r="AN12" s="251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</row>
    <row r="13" spans="17:54" s="133" customFormat="1" ht="28.5" customHeight="1">
      <c r="Q13" s="897" t="s">
        <v>282</v>
      </c>
      <c r="R13" s="898"/>
      <c r="S13" s="898"/>
      <c r="T13" s="898"/>
      <c r="U13" s="898"/>
      <c r="V13" s="898"/>
      <c r="W13" s="898"/>
      <c r="X13" s="898"/>
      <c r="Y13" s="898"/>
      <c r="Z13" s="898"/>
      <c r="AA13" s="898"/>
      <c r="AB13" s="898"/>
      <c r="AC13" s="898"/>
      <c r="AD13" s="898"/>
      <c r="AE13" s="898"/>
      <c r="AF13" s="898"/>
      <c r="AG13" s="898"/>
      <c r="AH13" s="851"/>
      <c r="AI13" s="851"/>
      <c r="AJ13" s="851"/>
      <c r="AK13" s="851"/>
      <c r="AL13" s="851"/>
      <c r="AM13" s="851"/>
      <c r="AN13" s="851"/>
      <c r="AO13" s="250"/>
      <c r="AP13" s="840"/>
      <c r="AQ13" s="840"/>
      <c r="AR13" s="840"/>
      <c r="AS13" s="840"/>
      <c r="AT13" s="840"/>
      <c r="AU13" s="840"/>
      <c r="AV13" s="840"/>
      <c r="AW13" s="840"/>
      <c r="AX13" s="840"/>
      <c r="AY13" s="840"/>
      <c r="AZ13" s="840"/>
      <c r="BA13" s="840"/>
      <c r="BB13" s="840"/>
    </row>
    <row r="14" spans="17:54" s="133" customFormat="1" ht="24" customHeight="1">
      <c r="Q14" s="850" t="s">
        <v>317</v>
      </c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  <c r="AC14" s="851"/>
      <c r="AD14" s="851"/>
      <c r="AE14" s="851"/>
      <c r="AF14" s="851"/>
      <c r="AG14" s="851"/>
      <c r="AH14" s="851"/>
      <c r="AI14" s="851"/>
      <c r="AJ14" s="851"/>
      <c r="AK14" s="851"/>
      <c r="AL14" s="851"/>
      <c r="AM14" s="851"/>
      <c r="AN14" s="851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</row>
    <row r="15" spans="17:54" s="133" customFormat="1" ht="28.5" customHeight="1">
      <c r="Q15" s="899" t="s">
        <v>174</v>
      </c>
      <c r="R15" s="900"/>
      <c r="S15" s="900"/>
      <c r="T15" s="900"/>
      <c r="U15" s="900"/>
      <c r="V15" s="900"/>
      <c r="W15" s="900"/>
      <c r="X15" s="900"/>
      <c r="Y15" s="900"/>
      <c r="Z15" s="900"/>
      <c r="AA15" s="900"/>
      <c r="AB15" s="900"/>
      <c r="AC15" s="900"/>
      <c r="AD15" s="900"/>
      <c r="AE15" s="900"/>
      <c r="AF15" s="900"/>
      <c r="AG15" s="900"/>
      <c r="AH15" s="900"/>
      <c r="AI15" s="900"/>
      <c r="AJ15" s="900"/>
      <c r="AK15" s="900"/>
      <c r="AL15" s="900"/>
      <c r="AM15" s="900"/>
      <c r="AN15" s="900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</row>
    <row r="16" spans="42:54" s="133" customFormat="1" ht="18.75"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</row>
    <row r="17" spans="2:54" s="133" customFormat="1" ht="22.5">
      <c r="B17" s="858" t="s">
        <v>74</v>
      </c>
      <c r="C17" s="858"/>
      <c r="D17" s="858"/>
      <c r="E17" s="858"/>
      <c r="F17" s="858"/>
      <c r="G17" s="858"/>
      <c r="H17" s="858"/>
      <c r="I17" s="858"/>
      <c r="J17" s="858"/>
      <c r="K17" s="858"/>
      <c r="L17" s="858"/>
      <c r="M17" s="858"/>
      <c r="N17" s="858"/>
      <c r="O17" s="858"/>
      <c r="P17" s="858"/>
      <c r="Q17" s="858"/>
      <c r="R17" s="858"/>
      <c r="S17" s="858"/>
      <c r="T17" s="858"/>
      <c r="U17" s="858"/>
      <c r="V17" s="858"/>
      <c r="W17" s="858"/>
      <c r="X17" s="858"/>
      <c r="Y17" s="858"/>
      <c r="Z17" s="858"/>
      <c r="AA17" s="858"/>
      <c r="AB17" s="858"/>
      <c r="AC17" s="858"/>
      <c r="AD17" s="858"/>
      <c r="AE17" s="858"/>
      <c r="AF17" s="858"/>
      <c r="AG17" s="858"/>
      <c r="AH17" s="858"/>
      <c r="AI17" s="858"/>
      <c r="AJ17" s="858"/>
      <c r="AK17" s="858"/>
      <c r="AL17" s="858"/>
      <c r="AM17" s="858"/>
      <c r="AN17" s="858"/>
      <c r="AO17" s="858"/>
      <c r="AP17" s="858"/>
      <c r="AQ17" s="858"/>
      <c r="AR17" s="858"/>
      <c r="AS17" s="858"/>
      <c r="AT17" s="858"/>
      <c r="AU17" s="858"/>
      <c r="AV17" s="858"/>
      <c r="AW17" s="858"/>
      <c r="AX17" s="858"/>
      <c r="AY17" s="858"/>
      <c r="AZ17" s="858"/>
      <c r="BA17" s="858"/>
      <c r="BB17" s="858"/>
    </row>
    <row r="18" spans="2:54" s="133" customFormat="1" ht="19.5" thickBot="1"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</row>
    <row r="19" spans="2:54" ht="18" customHeight="1" thickBot="1">
      <c r="B19" s="887" t="s">
        <v>3</v>
      </c>
      <c r="C19" s="852" t="s">
        <v>4</v>
      </c>
      <c r="D19" s="853"/>
      <c r="E19" s="853"/>
      <c r="F19" s="854"/>
      <c r="G19" s="852" t="s">
        <v>5</v>
      </c>
      <c r="H19" s="853"/>
      <c r="I19" s="853"/>
      <c r="J19" s="854"/>
      <c r="K19" s="852" t="s">
        <v>6</v>
      </c>
      <c r="L19" s="853"/>
      <c r="M19" s="853"/>
      <c r="N19" s="854"/>
      <c r="O19" s="855" t="s">
        <v>7</v>
      </c>
      <c r="P19" s="862"/>
      <c r="Q19" s="862"/>
      <c r="R19" s="862"/>
      <c r="S19" s="857"/>
      <c r="T19" s="855" t="s">
        <v>8</v>
      </c>
      <c r="U19" s="856"/>
      <c r="V19" s="856"/>
      <c r="W19" s="856"/>
      <c r="X19" s="857"/>
      <c r="Y19" s="852" t="s">
        <v>9</v>
      </c>
      <c r="Z19" s="853"/>
      <c r="AA19" s="853"/>
      <c r="AB19" s="854"/>
      <c r="AC19" s="852" t="s">
        <v>10</v>
      </c>
      <c r="AD19" s="853"/>
      <c r="AE19" s="853"/>
      <c r="AF19" s="854"/>
      <c r="AG19" s="852" t="s">
        <v>11</v>
      </c>
      <c r="AH19" s="853"/>
      <c r="AI19" s="853"/>
      <c r="AJ19" s="854"/>
      <c r="AK19" s="855" t="s">
        <v>12</v>
      </c>
      <c r="AL19" s="856"/>
      <c r="AM19" s="856"/>
      <c r="AN19" s="856"/>
      <c r="AO19" s="857"/>
      <c r="AP19" s="852" t="s">
        <v>13</v>
      </c>
      <c r="AQ19" s="853"/>
      <c r="AR19" s="853"/>
      <c r="AS19" s="854"/>
      <c r="AT19" s="855" t="s">
        <v>14</v>
      </c>
      <c r="AU19" s="856"/>
      <c r="AV19" s="856"/>
      <c r="AW19" s="856"/>
      <c r="AX19" s="857"/>
      <c r="AY19" s="855" t="s">
        <v>15</v>
      </c>
      <c r="AZ19" s="862"/>
      <c r="BA19" s="862"/>
      <c r="BB19" s="857"/>
    </row>
    <row r="20" spans="2:54" s="138" customFormat="1" ht="20.25" customHeight="1">
      <c r="B20" s="887"/>
      <c r="C20" s="252">
        <v>1</v>
      </c>
      <c r="D20" s="253">
        <v>2</v>
      </c>
      <c r="E20" s="253">
        <v>3</v>
      </c>
      <c r="F20" s="254">
        <v>4</v>
      </c>
      <c r="G20" s="252">
        <v>5</v>
      </c>
      <c r="H20" s="253">
        <v>6</v>
      </c>
      <c r="I20" s="253">
        <v>7</v>
      </c>
      <c r="J20" s="254">
        <v>8</v>
      </c>
      <c r="K20" s="252">
        <v>9</v>
      </c>
      <c r="L20" s="253">
        <v>10</v>
      </c>
      <c r="M20" s="253">
        <v>11</v>
      </c>
      <c r="N20" s="254">
        <v>12</v>
      </c>
      <c r="O20" s="252">
        <v>13</v>
      </c>
      <c r="P20" s="253">
        <v>14</v>
      </c>
      <c r="Q20" s="253">
        <v>15</v>
      </c>
      <c r="R20" s="253">
        <v>16</v>
      </c>
      <c r="S20" s="254">
        <v>17</v>
      </c>
      <c r="T20" s="252">
        <v>18</v>
      </c>
      <c r="U20" s="253">
        <v>19</v>
      </c>
      <c r="V20" s="253">
        <v>20</v>
      </c>
      <c r="W20" s="253">
        <v>21</v>
      </c>
      <c r="X20" s="254">
        <v>22</v>
      </c>
      <c r="Y20" s="252">
        <v>23</v>
      </c>
      <c r="Z20" s="253">
        <v>24</v>
      </c>
      <c r="AA20" s="253">
        <v>25</v>
      </c>
      <c r="AB20" s="254">
        <v>26</v>
      </c>
      <c r="AC20" s="252">
        <v>27</v>
      </c>
      <c r="AD20" s="253">
        <v>28</v>
      </c>
      <c r="AE20" s="253">
        <v>29</v>
      </c>
      <c r="AF20" s="254">
        <v>30</v>
      </c>
      <c r="AG20" s="252">
        <v>31</v>
      </c>
      <c r="AH20" s="253">
        <v>32</v>
      </c>
      <c r="AI20" s="253">
        <v>33</v>
      </c>
      <c r="AJ20" s="254">
        <v>34</v>
      </c>
      <c r="AK20" s="255">
        <v>35</v>
      </c>
      <c r="AL20" s="256">
        <v>36</v>
      </c>
      <c r="AM20" s="256">
        <v>37</v>
      </c>
      <c r="AN20" s="256">
        <v>38</v>
      </c>
      <c r="AO20" s="257">
        <v>39</v>
      </c>
      <c r="AP20" s="255">
        <v>40</v>
      </c>
      <c r="AQ20" s="256">
        <v>41</v>
      </c>
      <c r="AR20" s="256">
        <v>42</v>
      </c>
      <c r="AS20" s="257">
        <v>43</v>
      </c>
      <c r="AT20" s="255">
        <v>44</v>
      </c>
      <c r="AU20" s="256">
        <v>45</v>
      </c>
      <c r="AV20" s="256">
        <v>46</v>
      </c>
      <c r="AW20" s="256">
        <v>47</v>
      </c>
      <c r="AX20" s="257">
        <v>48</v>
      </c>
      <c r="AY20" s="255">
        <v>49</v>
      </c>
      <c r="AZ20" s="256">
        <v>50</v>
      </c>
      <c r="BA20" s="256">
        <v>51</v>
      </c>
      <c r="BB20" s="257">
        <v>52</v>
      </c>
    </row>
    <row r="21" spans="2:54" ht="19.5" customHeight="1">
      <c r="B21" s="139">
        <v>1</v>
      </c>
      <c r="C21" s="258" t="s">
        <v>283</v>
      </c>
      <c r="D21" s="71" t="s">
        <v>283</v>
      </c>
      <c r="E21" s="71" t="s">
        <v>283</v>
      </c>
      <c r="F21" s="259" t="s">
        <v>283</v>
      </c>
      <c r="G21" s="258" t="s">
        <v>283</v>
      </c>
      <c r="H21" s="71" t="s">
        <v>283</v>
      </c>
      <c r="I21" s="71" t="s">
        <v>283</v>
      </c>
      <c r="J21" s="259" t="s">
        <v>283</v>
      </c>
      <c r="K21" s="258" t="s">
        <v>283</v>
      </c>
      <c r="L21" s="71" t="s">
        <v>283</v>
      </c>
      <c r="M21" s="71" t="s">
        <v>283</v>
      </c>
      <c r="N21" s="259" t="s">
        <v>283</v>
      </c>
      <c r="O21" s="258" t="s">
        <v>283</v>
      </c>
      <c r="P21" s="71" t="s">
        <v>283</v>
      </c>
      <c r="Q21" s="71" t="s">
        <v>283</v>
      </c>
      <c r="R21" s="71" t="s">
        <v>16</v>
      </c>
      <c r="S21" s="71" t="s">
        <v>16</v>
      </c>
      <c r="T21" s="258" t="s">
        <v>378</v>
      </c>
      <c r="U21" s="71" t="s">
        <v>283</v>
      </c>
      <c r="V21" s="71" t="s">
        <v>283</v>
      </c>
      <c r="W21" s="71" t="s">
        <v>283</v>
      </c>
      <c r="X21" s="259" t="s">
        <v>283</v>
      </c>
      <c r="Y21" s="258" t="s">
        <v>283</v>
      </c>
      <c r="Z21" s="71" t="s">
        <v>283</v>
      </c>
      <c r="AA21" s="71" t="s">
        <v>283</v>
      </c>
      <c r="AB21" s="259" t="s">
        <v>283</v>
      </c>
      <c r="AC21" s="259" t="s">
        <v>283</v>
      </c>
      <c r="AD21" s="71" t="s">
        <v>377</v>
      </c>
      <c r="AE21" s="259" t="s">
        <v>18</v>
      </c>
      <c r="AF21" s="258" t="s">
        <v>18</v>
      </c>
      <c r="AG21" s="258" t="s">
        <v>379</v>
      </c>
      <c r="AH21" s="71" t="s">
        <v>283</v>
      </c>
      <c r="AI21" s="71" t="s">
        <v>283</v>
      </c>
      <c r="AJ21" s="259" t="s">
        <v>283</v>
      </c>
      <c r="AK21" s="258" t="s">
        <v>283</v>
      </c>
      <c r="AL21" s="71" t="s">
        <v>283</v>
      </c>
      <c r="AM21" s="71" t="s">
        <v>283</v>
      </c>
      <c r="AN21" s="71" t="s">
        <v>283</v>
      </c>
      <c r="AO21" s="259" t="s">
        <v>283</v>
      </c>
      <c r="AP21" s="259" t="s">
        <v>283</v>
      </c>
      <c r="AQ21" s="71" t="s">
        <v>16</v>
      </c>
      <c r="AR21" s="71" t="s">
        <v>16</v>
      </c>
      <c r="AS21" s="259" t="s">
        <v>16</v>
      </c>
      <c r="AT21" s="258" t="s">
        <v>17</v>
      </c>
      <c r="AU21" s="71" t="s">
        <v>17</v>
      </c>
      <c r="AV21" s="71" t="s">
        <v>17</v>
      </c>
      <c r="AW21" s="71" t="s">
        <v>17</v>
      </c>
      <c r="AX21" s="259" t="s">
        <v>17</v>
      </c>
      <c r="AY21" s="258" t="s">
        <v>17</v>
      </c>
      <c r="AZ21" s="71" t="s">
        <v>17</v>
      </c>
      <c r="BA21" s="71" t="s">
        <v>17</v>
      </c>
      <c r="BB21" s="259" t="s">
        <v>17</v>
      </c>
    </row>
    <row r="22" spans="2:54" ht="19.5" customHeight="1">
      <c r="B22" s="139">
        <v>2</v>
      </c>
      <c r="C22" s="258" t="s">
        <v>283</v>
      </c>
      <c r="D22" s="71" t="s">
        <v>283</v>
      </c>
      <c r="E22" s="71" t="s">
        <v>283</v>
      </c>
      <c r="F22" s="259" t="s">
        <v>283</v>
      </c>
      <c r="G22" s="258" t="s">
        <v>283</v>
      </c>
      <c r="H22" s="71" t="s">
        <v>283</v>
      </c>
      <c r="I22" s="71" t="s">
        <v>283</v>
      </c>
      <c r="J22" s="259" t="s">
        <v>283</v>
      </c>
      <c r="K22" s="258" t="s">
        <v>283</v>
      </c>
      <c r="L22" s="71" t="s">
        <v>283</v>
      </c>
      <c r="M22" s="71" t="s">
        <v>283</v>
      </c>
      <c r="N22" s="259" t="s">
        <v>283</v>
      </c>
      <c r="O22" s="258" t="s">
        <v>283</v>
      </c>
      <c r="P22" s="71" t="s">
        <v>283</v>
      </c>
      <c r="Q22" s="71" t="s">
        <v>283</v>
      </c>
      <c r="R22" s="71" t="s">
        <v>16</v>
      </c>
      <c r="S22" s="71" t="s">
        <v>16</v>
      </c>
      <c r="T22" s="258" t="s">
        <v>378</v>
      </c>
      <c r="U22" s="71" t="s">
        <v>283</v>
      </c>
      <c r="V22" s="71" t="s">
        <v>283</v>
      </c>
      <c r="W22" s="71" t="s">
        <v>283</v>
      </c>
      <c r="X22" s="259" t="s">
        <v>283</v>
      </c>
      <c r="Y22" s="258" t="s">
        <v>283</v>
      </c>
      <c r="Z22" s="71" t="s">
        <v>283</v>
      </c>
      <c r="AA22" s="71" t="s">
        <v>283</v>
      </c>
      <c r="AB22" s="259" t="s">
        <v>283</v>
      </c>
      <c r="AC22" s="259" t="s">
        <v>283</v>
      </c>
      <c r="AD22" s="71" t="s">
        <v>377</v>
      </c>
      <c r="AE22" s="71" t="s">
        <v>17</v>
      </c>
      <c r="AF22" s="259" t="s">
        <v>17</v>
      </c>
      <c r="AG22" s="258" t="s">
        <v>379</v>
      </c>
      <c r="AH22" s="71" t="s">
        <v>283</v>
      </c>
      <c r="AI22" s="71" t="s">
        <v>283</v>
      </c>
      <c r="AJ22" s="259" t="s">
        <v>283</v>
      </c>
      <c r="AK22" s="258" t="s">
        <v>283</v>
      </c>
      <c r="AL22" s="71" t="s">
        <v>283</v>
      </c>
      <c r="AM22" s="71" t="s">
        <v>283</v>
      </c>
      <c r="AN22" s="71" t="s">
        <v>283</v>
      </c>
      <c r="AO22" s="259" t="s">
        <v>283</v>
      </c>
      <c r="AP22" s="259" t="s">
        <v>283</v>
      </c>
      <c r="AQ22" s="71" t="s">
        <v>16</v>
      </c>
      <c r="AR22" s="71" t="s">
        <v>16</v>
      </c>
      <c r="AS22" s="259" t="s">
        <v>16</v>
      </c>
      <c r="AT22" s="258" t="s">
        <v>17</v>
      </c>
      <c r="AU22" s="71" t="s">
        <v>17</v>
      </c>
      <c r="AV22" s="71" t="s">
        <v>17</v>
      </c>
      <c r="AW22" s="71" t="s">
        <v>17</v>
      </c>
      <c r="AX22" s="259" t="s">
        <v>17</v>
      </c>
      <c r="AY22" s="258" t="s">
        <v>17</v>
      </c>
      <c r="AZ22" s="71" t="s">
        <v>17</v>
      </c>
      <c r="BA22" s="71" t="s">
        <v>17</v>
      </c>
      <c r="BB22" s="259" t="s">
        <v>17</v>
      </c>
    </row>
    <row r="23" spans="2:54" ht="19.5" customHeight="1" thickBot="1">
      <c r="B23" s="139">
        <v>3</v>
      </c>
      <c r="C23" s="258" t="s">
        <v>283</v>
      </c>
      <c r="D23" s="71" t="s">
        <v>283</v>
      </c>
      <c r="E23" s="71" t="s">
        <v>283</v>
      </c>
      <c r="F23" s="259" t="s">
        <v>283</v>
      </c>
      <c r="G23" s="258" t="s">
        <v>283</v>
      </c>
      <c r="H23" s="71" t="s">
        <v>283</v>
      </c>
      <c r="I23" s="71" t="s">
        <v>283</v>
      </c>
      <c r="J23" s="259" t="s">
        <v>283</v>
      </c>
      <c r="K23" s="258" t="s">
        <v>283</v>
      </c>
      <c r="L23" s="71" t="s">
        <v>283</v>
      </c>
      <c r="M23" s="71" t="s">
        <v>283</v>
      </c>
      <c r="N23" s="259" t="s">
        <v>283</v>
      </c>
      <c r="O23" s="258" t="s">
        <v>283</v>
      </c>
      <c r="P23" s="71" t="s">
        <v>283</v>
      </c>
      <c r="Q23" s="71" t="s">
        <v>283</v>
      </c>
      <c r="R23" s="71" t="s">
        <v>16</v>
      </c>
      <c r="S23" s="71" t="s">
        <v>16</v>
      </c>
      <c r="T23" s="258" t="s">
        <v>378</v>
      </c>
      <c r="U23" s="71" t="s">
        <v>283</v>
      </c>
      <c r="V23" s="71" t="s">
        <v>283</v>
      </c>
      <c r="W23" s="71" t="s">
        <v>283</v>
      </c>
      <c r="X23" s="259" t="s">
        <v>283</v>
      </c>
      <c r="Y23" s="258" t="s">
        <v>283</v>
      </c>
      <c r="Z23" s="71" t="s">
        <v>283</v>
      </c>
      <c r="AA23" s="71" t="s">
        <v>283</v>
      </c>
      <c r="AB23" s="259" t="s">
        <v>283</v>
      </c>
      <c r="AC23" s="259" t="s">
        <v>283</v>
      </c>
      <c r="AD23" s="71" t="s">
        <v>377</v>
      </c>
      <c r="AE23" s="259" t="s">
        <v>18</v>
      </c>
      <c r="AF23" s="258" t="s">
        <v>18</v>
      </c>
      <c r="AG23" s="258" t="s">
        <v>379</v>
      </c>
      <c r="AH23" s="71" t="s">
        <v>283</v>
      </c>
      <c r="AI23" s="71" t="s">
        <v>283</v>
      </c>
      <c r="AJ23" s="259" t="s">
        <v>283</v>
      </c>
      <c r="AK23" s="258" t="s">
        <v>283</v>
      </c>
      <c r="AL23" s="71" t="s">
        <v>283</v>
      </c>
      <c r="AM23" s="71" t="s">
        <v>283</v>
      </c>
      <c r="AN23" s="71" t="s">
        <v>283</v>
      </c>
      <c r="AO23" s="259" t="s">
        <v>283</v>
      </c>
      <c r="AP23" s="259" t="s">
        <v>283</v>
      </c>
      <c r="AQ23" s="71" t="s">
        <v>16</v>
      </c>
      <c r="AR23" s="71" t="s">
        <v>16</v>
      </c>
      <c r="AS23" s="259" t="s">
        <v>16</v>
      </c>
      <c r="AT23" s="260" t="s">
        <v>17</v>
      </c>
      <c r="AU23" s="261" t="s">
        <v>17</v>
      </c>
      <c r="AV23" s="261" t="s">
        <v>17</v>
      </c>
      <c r="AW23" s="261" t="s">
        <v>17</v>
      </c>
      <c r="AX23" s="262" t="s">
        <v>17</v>
      </c>
      <c r="AY23" s="260" t="s">
        <v>17</v>
      </c>
      <c r="AZ23" s="261" t="s">
        <v>17</v>
      </c>
      <c r="BA23" s="261" t="s">
        <v>17</v>
      </c>
      <c r="BB23" s="262" t="s">
        <v>17</v>
      </c>
    </row>
    <row r="24" spans="2:54" ht="19.5" customHeight="1" thickBot="1">
      <c r="B24" s="139">
        <v>4</v>
      </c>
      <c r="C24" s="260" t="s">
        <v>283</v>
      </c>
      <c r="D24" s="261" t="s">
        <v>283</v>
      </c>
      <c r="E24" s="261" t="s">
        <v>283</v>
      </c>
      <c r="F24" s="262" t="s">
        <v>283</v>
      </c>
      <c r="G24" s="260" t="s">
        <v>283</v>
      </c>
      <c r="H24" s="261" t="s">
        <v>283</v>
      </c>
      <c r="I24" s="261" t="s">
        <v>283</v>
      </c>
      <c r="J24" s="262" t="s">
        <v>283</v>
      </c>
      <c r="K24" s="260" t="s">
        <v>283</v>
      </c>
      <c r="L24" s="261" t="s">
        <v>283</v>
      </c>
      <c r="M24" s="261" t="s">
        <v>283</v>
      </c>
      <c r="N24" s="262" t="s">
        <v>283</v>
      </c>
      <c r="O24" s="260" t="s">
        <v>283</v>
      </c>
      <c r="P24" s="261" t="s">
        <v>283</v>
      </c>
      <c r="Q24" s="261" t="s">
        <v>283</v>
      </c>
      <c r="R24" s="263" t="s">
        <v>16</v>
      </c>
      <c r="S24" s="263" t="s">
        <v>16</v>
      </c>
      <c r="T24" s="258" t="s">
        <v>378</v>
      </c>
      <c r="U24" s="265" t="s">
        <v>76</v>
      </c>
      <c r="V24" s="265" t="s">
        <v>76</v>
      </c>
      <c r="W24" s="265" t="s">
        <v>76</v>
      </c>
      <c r="X24" s="266" t="s">
        <v>76</v>
      </c>
      <c r="Y24" s="267" t="s">
        <v>76</v>
      </c>
      <c r="Z24" s="265" t="s">
        <v>76</v>
      </c>
      <c r="AA24" s="265" t="s">
        <v>76</v>
      </c>
      <c r="AB24" s="266" t="s">
        <v>76</v>
      </c>
      <c r="AC24" s="266" t="s">
        <v>76</v>
      </c>
      <c r="AD24" s="264" t="s">
        <v>16</v>
      </c>
      <c r="AE24" s="259" t="s">
        <v>18</v>
      </c>
      <c r="AF24" s="258" t="s">
        <v>18</v>
      </c>
      <c r="AG24" s="268" t="s">
        <v>75</v>
      </c>
      <c r="AH24" s="269" t="s">
        <v>75</v>
      </c>
      <c r="AI24" s="269" t="s">
        <v>75</v>
      </c>
      <c r="AJ24" s="270" t="s">
        <v>75</v>
      </c>
      <c r="AK24" s="268" t="s">
        <v>75</v>
      </c>
      <c r="AL24" s="269" t="s">
        <v>75</v>
      </c>
      <c r="AM24" s="269" t="s">
        <v>75</v>
      </c>
      <c r="AN24" s="269" t="s">
        <v>75</v>
      </c>
      <c r="AO24" s="264" t="s">
        <v>16</v>
      </c>
      <c r="AP24" s="5" t="s">
        <v>19</v>
      </c>
      <c r="AQ24" s="5" t="s">
        <v>19</v>
      </c>
      <c r="AR24" s="5" t="s">
        <v>19</v>
      </c>
      <c r="AS24" s="529" t="s">
        <v>397</v>
      </c>
      <c r="AT24" s="876"/>
      <c r="AU24" s="877"/>
      <c r="AV24" s="877"/>
      <c r="AW24" s="877"/>
      <c r="AX24" s="877"/>
      <c r="AY24" s="877"/>
      <c r="AZ24" s="877"/>
      <c r="BA24" s="877"/>
      <c r="BB24" s="878"/>
    </row>
    <row r="25" spans="2:54" ht="19.5" customHeight="1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 t="s">
        <v>52</v>
      </c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</row>
    <row r="26" spans="2:54" s="140" customFormat="1" ht="21" customHeight="1">
      <c r="B26" s="879" t="s">
        <v>398</v>
      </c>
      <c r="C26" s="879"/>
      <c r="D26" s="879"/>
      <c r="E26" s="879"/>
      <c r="F26" s="879"/>
      <c r="G26" s="879"/>
      <c r="H26" s="879"/>
      <c r="I26" s="879"/>
      <c r="J26" s="879"/>
      <c r="K26" s="879"/>
      <c r="L26" s="879"/>
      <c r="M26" s="879"/>
      <c r="N26" s="879"/>
      <c r="O26" s="879"/>
      <c r="P26" s="879"/>
      <c r="Q26" s="879"/>
      <c r="R26" s="879"/>
      <c r="S26" s="879"/>
      <c r="T26" s="879"/>
      <c r="U26" s="879"/>
      <c r="V26" s="879"/>
      <c r="W26" s="879"/>
      <c r="X26" s="879"/>
      <c r="Y26" s="879"/>
      <c r="Z26" s="879"/>
      <c r="AA26" s="879"/>
      <c r="AB26" s="879"/>
      <c r="AC26" s="879"/>
      <c r="AD26" s="879"/>
      <c r="AE26" s="879"/>
      <c r="AF26" s="879"/>
      <c r="AG26" s="879"/>
      <c r="AH26" s="879"/>
      <c r="AI26" s="879"/>
      <c r="AJ26" s="879"/>
      <c r="AK26" s="879"/>
      <c r="AL26" s="879"/>
      <c r="AM26" s="879"/>
      <c r="AN26" s="879"/>
      <c r="AO26" s="879"/>
      <c r="AP26" s="879"/>
      <c r="AQ26" s="879"/>
      <c r="AR26" s="879"/>
      <c r="AS26" s="879"/>
      <c r="AT26" s="879"/>
      <c r="AU26" s="879"/>
      <c r="AV26" s="879"/>
      <c r="AW26" s="879"/>
      <c r="AX26" s="879"/>
      <c r="AY26" s="879"/>
      <c r="AZ26" s="879"/>
      <c r="BA26" s="141"/>
      <c r="BB26" s="129"/>
    </row>
    <row r="27" spans="49:53" ht="15.75">
      <c r="AW27" s="141"/>
      <c r="AX27" s="141"/>
      <c r="AY27" s="141"/>
      <c r="AZ27" s="141"/>
      <c r="BA27" s="141"/>
    </row>
    <row r="28" spans="2:54" ht="21.75" customHeight="1">
      <c r="B28" s="78" t="s">
        <v>165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80"/>
      <c r="AY28" s="80"/>
      <c r="AZ28" s="80"/>
      <c r="BA28" s="80"/>
      <c r="BB28" s="133"/>
    </row>
    <row r="29" spans="2:54" ht="21.75" customHeight="1"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133"/>
    </row>
    <row r="30" spans="2:54" ht="22.5" customHeight="1">
      <c r="B30" s="931" t="s">
        <v>3</v>
      </c>
      <c r="C30" s="864"/>
      <c r="D30" s="932" t="s">
        <v>20</v>
      </c>
      <c r="E30" s="863"/>
      <c r="F30" s="863"/>
      <c r="G30" s="864"/>
      <c r="H30" s="901" t="s">
        <v>399</v>
      </c>
      <c r="I30" s="902"/>
      <c r="J30" s="903"/>
      <c r="K30" s="841" t="s">
        <v>22</v>
      </c>
      <c r="L30" s="863"/>
      <c r="M30" s="863"/>
      <c r="N30" s="864"/>
      <c r="O30" s="841" t="s">
        <v>116</v>
      </c>
      <c r="P30" s="863"/>
      <c r="Q30" s="864"/>
      <c r="R30" s="841" t="s">
        <v>117</v>
      </c>
      <c r="S30" s="871"/>
      <c r="T30" s="820"/>
      <c r="U30" s="841" t="s">
        <v>118</v>
      </c>
      <c r="V30" s="863"/>
      <c r="W30" s="864"/>
      <c r="X30" s="841" t="s">
        <v>86</v>
      </c>
      <c r="Y30" s="863"/>
      <c r="Z30" s="864"/>
      <c r="AA30" s="142"/>
      <c r="AB30" s="888" t="s">
        <v>119</v>
      </c>
      <c r="AC30" s="889"/>
      <c r="AD30" s="889"/>
      <c r="AE30" s="889"/>
      <c r="AF30" s="889"/>
      <c r="AG30" s="889"/>
      <c r="AH30" s="890"/>
      <c r="AI30" s="841" t="s">
        <v>376</v>
      </c>
      <c r="AJ30" s="842"/>
      <c r="AK30" s="843"/>
      <c r="AL30" s="932" t="s">
        <v>90</v>
      </c>
      <c r="AM30" s="950"/>
      <c r="AN30" s="951"/>
      <c r="AO30" s="143"/>
      <c r="AP30" s="838" t="s">
        <v>98</v>
      </c>
      <c r="AQ30" s="947"/>
      <c r="AR30" s="947"/>
      <c r="AS30" s="947"/>
      <c r="AT30" s="841" t="s">
        <v>166</v>
      </c>
      <c r="AU30" s="936"/>
      <c r="AV30" s="936"/>
      <c r="AW30" s="936"/>
      <c r="AX30" s="937"/>
      <c r="AY30" s="859" t="s">
        <v>376</v>
      </c>
      <c r="AZ30" s="859"/>
      <c r="BA30" s="859"/>
      <c r="BB30" s="860"/>
    </row>
    <row r="31" spans="2:54" ht="27.75" customHeight="1">
      <c r="B31" s="865"/>
      <c r="C31" s="867"/>
      <c r="D31" s="865"/>
      <c r="E31" s="866"/>
      <c r="F31" s="866"/>
      <c r="G31" s="867"/>
      <c r="H31" s="904"/>
      <c r="I31" s="905"/>
      <c r="J31" s="906"/>
      <c r="K31" s="865"/>
      <c r="L31" s="866"/>
      <c r="M31" s="866"/>
      <c r="N31" s="867"/>
      <c r="O31" s="865"/>
      <c r="P31" s="866"/>
      <c r="Q31" s="867"/>
      <c r="R31" s="821"/>
      <c r="S31" s="872"/>
      <c r="T31" s="823"/>
      <c r="U31" s="865"/>
      <c r="V31" s="866"/>
      <c r="W31" s="867"/>
      <c r="X31" s="865"/>
      <c r="Y31" s="866"/>
      <c r="Z31" s="867"/>
      <c r="AA31" s="142"/>
      <c r="AB31" s="891"/>
      <c r="AC31" s="892"/>
      <c r="AD31" s="892"/>
      <c r="AE31" s="892"/>
      <c r="AF31" s="892"/>
      <c r="AG31" s="892"/>
      <c r="AH31" s="893"/>
      <c r="AI31" s="844"/>
      <c r="AJ31" s="845"/>
      <c r="AK31" s="846"/>
      <c r="AL31" s="952"/>
      <c r="AM31" s="953"/>
      <c r="AN31" s="954"/>
      <c r="AO31" s="143"/>
      <c r="AP31" s="947"/>
      <c r="AQ31" s="947"/>
      <c r="AR31" s="947"/>
      <c r="AS31" s="947"/>
      <c r="AT31" s="938"/>
      <c r="AU31" s="958"/>
      <c r="AV31" s="958"/>
      <c r="AW31" s="958"/>
      <c r="AX31" s="940"/>
      <c r="AY31" s="859"/>
      <c r="AZ31" s="859"/>
      <c r="BA31" s="859"/>
      <c r="BB31" s="860"/>
    </row>
    <row r="32" spans="2:54" ht="72.75" customHeight="1">
      <c r="B32" s="868"/>
      <c r="C32" s="870"/>
      <c r="D32" s="868"/>
      <c r="E32" s="869"/>
      <c r="F32" s="869"/>
      <c r="G32" s="870"/>
      <c r="H32" s="907"/>
      <c r="I32" s="908"/>
      <c r="J32" s="909"/>
      <c r="K32" s="868"/>
      <c r="L32" s="869"/>
      <c r="M32" s="869"/>
      <c r="N32" s="870"/>
      <c r="O32" s="868"/>
      <c r="P32" s="869"/>
      <c r="Q32" s="870"/>
      <c r="R32" s="873"/>
      <c r="S32" s="874"/>
      <c r="T32" s="875"/>
      <c r="U32" s="868"/>
      <c r="V32" s="869"/>
      <c r="W32" s="870"/>
      <c r="X32" s="868"/>
      <c r="Y32" s="869"/>
      <c r="Z32" s="870"/>
      <c r="AA32" s="142"/>
      <c r="AB32" s="894"/>
      <c r="AC32" s="895"/>
      <c r="AD32" s="895"/>
      <c r="AE32" s="895"/>
      <c r="AF32" s="895"/>
      <c r="AG32" s="895"/>
      <c r="AH32" s="896"/>
      <c r="AI32" s="847"/>
      <c r="AJ32" s="848"/>
      <c r="AK32" s="849"/>
      <c r="AL32" s="955"/>
      <c r="AM32" s="956"/>
      <c r="AN32" s="957"/>
      <c r="AO32" s="143"/>
      <c r="AP32" s="947"/>
      <c r="AQ32" s="947"/>
      <c r="AR32" s="947"/>
      <c r="AS32" s="947"/>
      <c r="AT32" s="938"/>
      <c r="AU32" s="958"/>
      <c r="AV32" s="958"/>
      <c r="AW32" s="958"/>
      <c r="AX32" s="940"/>
      <c r="AY32" s="859"/>
      <c r="AZ32" s="859"/>
      <c r="BA32" s="859"/>
      <c r="BB32" s="860"/>
    </row>
    <row r="33" spans="2:54" ht="20.25" customHeight="1">
      <c r="B33" s="916">
        <v>1</v>
      </c>
      <c r="C33" s="913"/>
      <c r="D33" s="884">
        <v>34</v>
      </c>
      <c r="E33" s="885"/>
      <c r="F33" s="885"/>
      <c r="G33" s="913"/>
      <c r="H33" s="884">
        <v>6</v>
      </c>
      <c r="I33" s="885"/>
      <c r="J33" s="913"/>
      <c r="K33" s="884">
        <v>3</v>
      </c>
      <c r="L33" s="885"/>
      <c r="M33" s="885"/>
      <c r="N33" s="913"/>
      <c r="O33" s="884"/>
      <c r="P33" s="885"/>
      <c r="Q33" s="913"/>
      <c r="R33" s="861"/>
      <c r="S33" s="834"/>
      <c r="T33" s="835"/>
      <c r="U33" s="884">
        <v>9</v>
      </c>
      <c r="V33" s="885"/>
      <c r="W33" s="913"/>
      <c r="X33" s="884">
        <f>D33+H33+K33+O33+R33+U33</f>
        <v>52</v>
      </c>
      <c r="Y33" s="885"/>
      <c r="Z33" s="886"/>
      <c r="AA33" s="142"/>
      <c r="AB33" s="928" t="s">
        <v>167</v>
      </c>
      <c r="AC33" s="929"/>
      <c r="AD33" s="929"/>
      <c r="AE33" s="929"/>
      <c r="AF33" s="929"/>
      <c r="AG33" s="930"/>
      <c r="AH33" s="930"/>
      <c r="AI33" s="838" t="s">
        <v>360</v>
      </c>
      <c r="AJ33" s="839"/>
      <c r="AK33" s="839"/>
      <c r="AL33" s="838">
        <v>3</v>
      </c>
      <c r="AM33" s="947"/>
      <c r="AN33" s="947"/>
      <c r="AO33" s="143"/>
      <c r="AP33" s="947"/>
      <c r="AQ33" s="947"/>
      <c r="AR33" s="947"/>
      <c r="AS33" s="947"/>
      <c r="AT33" s="959"/>
      <c r="AU33" s="960"/>
      <c r="AV33" s="960"/>
      <c r="AW33" s="960"/>
      <c r="AX33" s="961"/>
      <c r="AY33" s="859"/>
      <c r="AZ33" s="859"/>
      <c r="BA33" s="859"/>
      <c r="BB33" s="860"/>
    </row>
    <row r="34" spans="2:54" ht="36.75" customHeight="1">
      <c r="B34" s="880">
        <v>2</v>
      </c>
      <c r="C34" s="832"/>
      <c r="D34" s="884">
        <v>34</v>
      </c>
      <c r="E34" s="885"/>
      <c r="F34" s="885"/>
      <c r="G34" s="913"/>
      <c r="H34" s="830">
        <v>6</v>
      </c>
      <c r="I34" s="831"/>
      <c r="J34" s="832"/>
      <c r="K34" s="830"/>
      <c r="L34" s="831"/>
      <c r="M34" s="831"/>
      <c r="N34" s="832"/>
      <c r="O34" s="830"/>
      <c r="P34" s="831"/>
      <c r="Q34" s="832"/>
      <c r="R34" s="861"/>
      <c r="S34" s="834"/>
      <c r="T34" s="835"/>
      <c r="U34" s="830">
        <v>12</v>
      </c>
      <c r="V34" s="831"/>
      <c r="W34" s="832"/>
      <c r="X34" s="884">
        <f>D34+H34+K34+O34+R34+U34</f>
        <v>52</v>
      </c>
      <c r="Y34" s="885"/>
      <c r="Z34" s="886"/>
      <c r="AA34" s="142"/>
      <c r="AB34" s="928" t="s">
        <v>168</v>
      </c>
      <c r="AC34" s="929"/>
      <c r="AD34" s="929"/>
      <c r="AE34" s="929"/>
      <c r="AF34" s="929"/>
      <c r="AG34" s="930"/>
      <c r="AH34" s="930"/>
      <c r="AI34" s="838" t="s">
        <v>363</v>
      </c>
      <c r="AJ34" s="839"/>
      <c r="AK34" s="839"/>
      <c r="AL34" s="838">
        <v>3</v>
      </c>
      <c r="AM34" s="838"/>
      <c r="AN34" s="838"/>
      <c r="AO34" s="143"/>
      <c r="AP34" s="935" t="s">
        <v>25</v>
      </c>
      <c r="AQ34" s="936"/>
      <c r="AR34" s="936"/>
      <c r="AS34" s="937"/>
      <c r="AT34" s="818" t="s">
        <v>120</v>
      </c>
      <c r="AU34" s="936"/>
      <c r="AV34" s="936"/>
      <c r="AW34" s="936"/>
      <c r="AX34" s="937"/>
      <c r="AY34" s="818" t="s">
        <v>358</v>
      </c>
      <c r="AZ34" s="819"/>
      <c r="BA34" s="819"/>
      <c r="BB34" s="820"/>
    </row>
    <row r="35" spans="2:54" ht="21.75" customHeight="1">
      <c r="B35" s="880">
        <v>3</v>
      </c>
      <c r="C35" s="832"/>
      <c r="D35" s="884">
        <v>34</v>
      </c>
      <c r="E35" s="885"/>
      <c r="F35" s="885"/>
      <c r="G35" s="913"/>
      <c r="H35" s="830">
        <v>6</v>
      </c>
      <c r="I35" s="831"/>
      <c r="J35" s="832"/>
      <c r="K35" s="830">
        <v>2</v>
      </c>
      <c r="L35" s="831"/>
      <c r="M35" s="831"/>
      <c r="N35" s="832"/>
      <c r="O35" s="830"/>
      <c r="P35" s="831"/>
      <c r="Q35" s="832"/>
      <c r="R35" s="861"/>
      <c r="S35" s="834"/>
      <c r="T35" s="835"/>
      <c r="U35" s="830">
        <v>10</v>
      </c>
      <c r="V35" s="831"/>
      <c r="W35" s="832"/>
      <c r="X35" s="884">
        <f>D35+H35+K35+O35+R35+U35</f>
        <v>52</v>
      </c>
      <c r="Y35" s="885"/>
      <c r="Z35" s="886"/>
      <c r="AA35" s="142"/>
      <c r="AB35" s="930"/>
      <c r="AC35" s="930"/>
      <c r="AD35" s="930"/>
      <c r="AE35" s="930"/>
      <c r="AF35" s="930"/>
      <c r="AG35" s="930"/>
      <c r="AH35" s="930"/>
      <c r="AI35" s="839"/>
      <c r="AJ35" s="839"/>
      <c r="AK35" s="839"/>
      <c r="AL35" s="839"/>
      <c r="AM35" s="839"/>
      <c r="AN35" s="839"/>
      <c r="AO35" s="143"/>
      <c r="AP35" s="938"/>
      <c r="AQ35" s="939"/>
      <c r="AR35" s="939"/>
      <c r="AS35" s="940"/>
      <c r="AT35" s="938"/>
      <c r="AU35" s="939"/>
      <c r="AV35" s="939"/>
      <c r="AW35" s="939"/>
      <c r="AX35" s="940"/>
      <c r="AY35" s="821"/>
      <c r="AZ35" s="822"/>
      <c r="BA35" s="822"/>
      <c r="BB35" s="823"/>
    </row>
    <row r="36" spans="2:54" ht="27" customHeight="1">
      <c r="B36" s="880">
        <v>4</v>
      </c>
      <c r="C36" s="832"/>
      <c r="D36" s="910" t="s">
        <v>56</v>
      </c>
      <c r="E36" s="911"/>
      <c r="F36" s="911"/>
      <c r="G36" s="912"/>
      <c r="H36" s="830">
        <v>4</v>
      </c>
      <c r="I36" s="831"/>
      <c r="J36" s="832"/>
      <c r="K36" s="830" t="s">
        <v>401</v>
      </c>
      <c r="L36" s="831"/>
      <c r="M36" s="831"/>
      <c r="N36" s="832"/>
      <c r="O36" s="944" t="s">
        <v>169</v>
      </c>
      <c r="P36" s="945"/>
      <c r="Q36" s="946"/>
      <c r="R36" s="833">
        <v>1</v>
      </c>
      <c r="S36" s="834"/>
      <c r="T36" s="835"/>
      <c r="U36" s="836">
        <v>2</v>
      </c>
      <c r="V36" s="831"/>
      <c r="W36" s="832"/>
      <c r="X36" s="836">
        <v>43</v>
      </c>
      <c r="Y36" s="831"/>
      <c r="Z36" s="837"/>
      <c r="AA36" s="142"/>
      <c r="AB36" s="968" t="s">
        <v>94</v>
      </c>
      <c r="AC36" s="930"/>
      <c r="AD36" s="930"/>
      <c r="AE36" s="930"/>
      <c r="AF36" s="930"/>
      <c r="AG36" s="930"/>
      <c r="AH36" s="930"/>
      <c r="AI36" s="838" t="s">
        <v>375</v>
      </c>
      <c r="AJ36" s="839"/>
      <c r="AK36" s="839"/>
      <c r="AL36" s="838" t="s">
        <v>401</v>
      </c>
      <c r="AM36" s="839"/>
      <c r="AN36" s="839"/>
      <c r="AO36" s="144"/>
      <c r="AP36" s="938"/>
      <c r="AQ36" s="939"/>
      <c r="AR36" s="939"/>
      <c r="AS36" s="940"/>
      <c r="AT36" s="938"/>
      <c r="AU36" s="939"/>
      <c r="AV36" s="939"/>
      <c r="AW36" s="939"/>
      <c r="AX36" s="940"/>
      <c r="AY36" s="824"/>
      <c r="AZ36" s="825"/>
      <c r="BA36" s="825"/>
      <c r="BB36" s="826"/>
    </row>
    <row r="37" spans="2:54" ht="21.75" customHeight="1">
      <c r="B37" s="880" t="s">
        <v>26</v>
      </c>
      <c r="C37" s="832"/>
      <c r="D37" s="910" t="s">
        <v>400</v>
      </c>
      <c r="E37" s="911"/>
      <c r="F37" s="911"/>
      <c r="G37" s="912"/>
      <c r="H37" s="830">
        <v>22</v>
      </c>
      <c r="I37" s="831"/>
      <c r="J37" s="832"/>
      <c r="K37" s="969" t="s">
        <v>403</v>
      </c>
      <c r="L37" s="831"/>
      <c r="M37" s="831"/>
      <c r="N37" s="832"/>
      <c r="O37" s="944" t="s">
        <v>170</v>
      </c>
      <c r="P37" s="945"/>
      <c r="Q37" s="946"/>
      <c r="R37" s="833">
        <v>1</v>
      </c>
      <c r="S37" s="834"/>
      <c r="T37" s="835"/>
      <c r="U37" s="830">
        <f>U33+U34+U35+U36</f>
        <v>33</v>
      </c>
      <c r="V37" s="831"/>
      <c r="W37" s="832"/>
      <c r="X37" s="836">
        <f>SUM(X33:Z36)</f>
        <v>199</v>
      </c>
      <c r="Y37" s="965"/>
      <c r="Z37" s="966"/>
      <c r="AA37" s="142"/>
      <c r="AB37" s="968" t="s">
        <v>25</v>
      </c>
      <c r="AC37" s="930"/>
      <c r="AD37" s="930"/>
      <c r="AE37" s="930"/>
      <c r="AF37" s="930"/>
      <c r="AG37" s="930"/>
      <c r="AH37" s="930"/>
      <c r="AI37" s="838" t="s">
        <v>358</v>
      </c>
      <c r="AJ37" s="838"/>
      <c r="AK37" s="838"/>
      <c r="AL37" s="838" t="s">
        <v>171</v>
      </c>
      <c r="AM37" s="839"/>
      <c r="AN37" s="839"/>
      <c r="AO37" s="145"/>
      <c r="AP37" s="941"/>
      <c r="AQ37" s="942"/>
      <c r="AR37" s="942"/>
      <c r="AS37" s="943"/>
      <c r="AT37" s="962"/>
      <c r="AU37" s="963"/>
      <c r="AV37" s="963"/>
      <c r="AW37" s="963"/>
      <c r="AX37" s="964"/>
      <c r="AY37" s="827"/>
      <c r="AZ37" s="828"/>
      <c r="BA37" s="828"/>
      <c r="BB37" s="829"/>
    </row>
    <row r="39" spans="4:18" ht="18.75" customHeight="1">
      <c r="D39" s="967" t="s">
        <v>402</v>
      </c>
      <c r="E39" s="967"/>
      <c r="F39" s="967"/>
      <c r="G39" s="967"/>
      <c r="H39" s="967"/>
      <c r="I39" s="967"/>
      <c r="J39" s="967"/>
      <c r="K39" s="967"/>
      <c r="L39" s="967"/>
      <c r="M39" s="967"/>
      <c r="N39" s="967"/>
      <c r="O39" s="967"/>
      <c r="P39" s="967"/>
      <c r="Q39" s="967"/>
      <c r="R39" s="967"/>
    </row>
    <row r="40" spans="4:18" ht="18.75" customHeight="1">
      <c r="D40" s="967" t="s">
        <v>172</v>
      </c>
      <c r="E40" s="967"/>
      <c r="F40" s="967"/>
      <c r="G40" s="967"/>
      <c r="H40" s="967"/>
      <c r="I40" s="967"/>
      <c r="J40" s="967"/>
      <c r="K40" s="967"/>
      <c r="L40" s="967"/>
      <c r="M40" s="967"/>
      <c r="N40" s="967"/>
      <c r="O40" s="967"/>
      <c r="P40" s="967"/>
      <c r="Q40" s="967"/>
      <c r="R40" s="146"/>
    </row>
  </sheetData>
  <sheetProtection selectLockedCells="1" selectUnlockedCells="1"/>
  <mergeCells count="111">
    <mergeCell ref="O36:Q36"/>
    <mergeCell ref="H36:J36"/>
    <mergeCell ref="K36:N36"/>
    <mergeCell ref="AL37:AN37"/>
    <mergeCell ref="X37:Z37"/>
    <mergeCell ref="X34:Z34"/>
    <mergeCell ref="D40:Q40"/>
    <mergeCell ref="AB34:AH35"/>
    <mergeCell ref="AB37:AH37"/>
    <mergeCell ref="AB36:AH36"/>
    <mergeCell ref="K37:N37"/>
    <mergeCell ref="U36:W36"/>
    <mergeCell ref="D39:R39"/>
    <mergeCell ref="X30:Z32"/>
    <mergeCell ref="H35:J35"/>
    <mergeCell ref="R35:T35"/>
    <mergeCell ref="K34:N34"/>
    <mergeCell ref="AT34:AX37"/>
    <mergeCell ref="AL36:AN36"/>
    <mergeCell ref="R34:T34"/>
    <mergeCell ref="U34:W34"/>
    <mergeCell ref="AI34:AK35"/>
    <mergeCell ref="X35:Z35"/>
    <mergeCell ref="AP34:AS37"/>
    <mergeCell ref="H37:J37"/>
    <mergeCell ref="O37:Q37"/>
    <mergeCell ref="AL33:AN33"/>
    <mergeCell ref="AI37:AK37"/>
    <mergeCell ref="AO10:BB11"/>
    <mergeCell ref="AP30:AS33"/>
    <mergeCell ref="AL30:AN32"/>
    <mergeCell ref="AT30:AX33"/>
    <mergeCell ref="AI33:AK33"/>
    <mergeCell ref="AB33:AH33"/>
    <mergeCell ref="B30:C32"/>
    <mergeCell ref="D30:G32"/>
    <mergeCell ref="B2:P2"/>
    <mergeCell ref="B4:P4"/>
    <mergeCell ref="B8:P8"/>
    <mergeCell ref="K30:N32"/>
    <mergeCell ref="Q4:AO4"/>
    <mergeCell ref="Q11:AK11"/>
    <mergeCell ref="Q9:AB9"/>
    <mergeCell ref="Q8:AN8"/>
    <mergeCell ref="B5:P5"/>
    <mergeCell ref="B3:P3"/>
    <mergeCell ref="B6:P6"/>
    <mergeCell ref="AO5:BB6"/>
    <mergeCell ref="AP7:BB7"/>
    <mergeCell ref="Q7:AO7"/>
    <mergeCell ref="AO8:BB8"/>
    <mergeCell ref="AP2:BB4"/>
    <mergeCell ref="Q2:AO2"/>
    <mergeCell ref="Q10:AL10"/>
    <mergeCell ref="B37:C37"/>
    <mergeCell ref="D35:G35"/>
    <mergeCell ref="U33:W33"/>
    <mergeCell ref="B33:C33"/>
    <mergeCell ref="B34:C34"/>
    <mergeCell ref="D37:G37"/>
    <mergeCell ref="O35:Q35"/>
    <mergeCell ref="D34:G34"/>
    <mergeCell ref="B36:C36"/>
    <mergeCell ref="O30:Q32"/>
    <mergeCell ref="H30:J32"/>
    <mergeCell ref="D36:G36"/>
    <mergeCell ref="H33:J33"/>
    <mergeCell ref="O19:S19"/>
    <mergeCell ref="O34:Q34"/>
    <mergeCell ref="D33:G33"/>
    <mergeCell ref="O33:Q33"/>
    <mergeCell ref="K33:N33"/>
    <mergeCell ref="H34:J34"/>
    <mergeCell ref="B35:C35"/>
    <mergeCell ref="K35:N35"/>
    <mergeCell ref="Q12:AM12"/>
    <mergeCell ref="X33:Z33"/>
    <mergeCell ref="AC19:AF19"/>
    <mergeCell ref="AL34:AN35"/>
    <mergeCell ref="B19:B20"/>
    <mergeCell ref="AB30:AH32"/>
    <mergeCell ref="Q13:AN13"/>
    <mergeCell ref="Q15:AN15"/>
    <mergeCell ref="AY30:BB33"/>
    <mergeCell ref="R33:T33"/>
    <mergeCell ref="AY19:BB19"/>
    <mergeCell ref="U30:W32"/>
    <mergeCell ref="R30:T32"/>
    <mergeCell ref="AP19:AS19"/>
    <mergeCell ref="AT24:BB24"/>
    <mergeCell ref="AT19:AX19"/>
    <mergeCell ref="B26:AZ26"/>
    <mergeCell ref="G19:J19"/>
    <mergeCell ref="Q14:AN14"/>
    <mergeCell ref="C19:F19"/>
    <mergeCell ref="T19:X19"/>
    <mergeCell ref="Y19:AB19"/>
    <mergeCell ref="AK19:AO19"/>
    <mergeCell ref="AG19:AJ19"/>
    <mergeCell ref="B17:BB17"/>
    <mergeCell ref="K19:N19"/>
    <mergeCell ref="B9:P9"/>
    <mergeCell ref="AY34:BB37"/>
    <mergeCell ref="U37:W37"/>
    <mergeCell ref="R36:T36"/>
    <mergeCell ref="R37:T37"/>
    <mergeCell ref="X36:Z36"/>
    <mergeCell ref="U35:W35"/>
    <mergeCell ref="AI36:AK36"/>
    <mergeCell ref="AP13:BB13"/>
    <mergeCell ref="AI30:AK3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323"/>
  <sheetViews>
    <sheetView view="pageBreakPreview" zoomScale="70" zoomScaleNormal="50" zoomScaleSheetLayoutView="70" zoomScalePageLayoutView="0" workbookViewId="0" topLeftCell="A1">
      <selection activeCell="A2" sqref="A2:A7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hidden="1" customWidth="1"/>
    <col min="8" max="8" width="10.375" style="11" hidden="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hidden="1" customWidth="1"/>
    <col min="14" max="14" width="5.875" style="10" hidden="1" customWidth="1"/>
    <col min="15" max="16" width="6.25390625" style="10" hidden="1" customWidth="1"/>
    <col min="17" max="17" width="7.625" style="10" hidden="1" customWidth="1"/>
    <col min="18" max="19" width="6.25390625" style="10" hidden="1" customWidth="1"/>
    <col min="20" max="20" width="17.75390625" style="10" customWidth="1"/>
    <col min="21" max="21" width="6.25390625" style="10" hidden="1" customWidth="1"/>
    <col min="22" max="22" width="7.625" style="10" hidden="1" customWidth="1"/>
    <col min="23" max="25" width="6.25390625" style="10" hidden="1" customWidth="1"/>
    <col min="26" max="26" width="8.75390625" style="10" hidden="1" customWidth="1"/>
    <col min="27" max="27" width="10.25390625" style="10" hidden="1" customWidth="1"/>
    <col min="28" max="50" width="0" style="10" hidden="1" customWidth="1"/>
    <col min="51" max="51" width="23.625" style="10" customWidth="1"/>
    <col min="52" max="16384" width="9.125" style="10" customWidth="1"/>
  </cols>
  <sheetData>
    <row r="1" spans="1:25" s="13" customFormat="1" ht="18.75">
      <c r="A1" s="1096" t="s">
        <v>421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8"/>
    </row>
    <row r="2" spans="1:51" s="13" customFormat="1" ht="12.75" customHeight="1">
      <c r="A2" s="1136" t="s">
        <v>32</v>
      </c>
      <c r="B2" s="1134" t="s">
        <v>101</v>
      </c>
      <c r="C2" s="1137" t="s">
        <v>355</v>
      </c>
      <c r="D2" s="1137"/>
      <c r="E2" s="1135"/>
      <c r="F2" s="1135"/>
      <c r="G2" s="1132" t="s">
        <v>102</v>
      </c>
      <c r="H2" s="1134" t="s">
        <v>108</v>
      </c>
      <c r="I2" s="1134"/>
      <c r="J2" s="1134"/>
      <c r="K2" s="1134"/>
      <c r="L2" s="1134"/>
      <c r="M2" s="1135"/>
      <c r="N2" s="1126"/>
      <c r="O2" s="1126"/>
      <c r="P2" s="1126"/>
      <c r="Q2" s="1126"/>
      <c r="R2" s="1126"/>
      <c r="S2" s="1126"/>
      <c r="T2" s="1126"/>
      <c r="U2" s="1126"/>
      <c r="V2" s="1126"/>
      <c r="W2" s="1126"/>
      <c r="X2" s="1126"/>
      <c r="Y2" s="1126"/>
      <c r="Z2" s="531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1126" t="s">
        <v>406</v>
      </c>
    </row>
    <row r="3" spans="1:51" s="13" customFormat="1" ht="12.75" customHeight="1">
      <c r="A3" s="1136"/>
      <c r="B3" s="1134"/>
      <c r="C3" s="1137"/>
      <c r="D3" s="1137"/>
      <c r="E3" s="1135"/>
      <c r="F3" s="1135"/>
      <c r="G3" s="1132"/>
      <c r="H3" s="1132" t="s">
        <v>109</v>
      </c>
      <c r="I3" s="1126" t="s">
        <v>112</v>
      </c>
      <c r="J3" s="1126"/>
      <c r="K3" s="1126"/>
      <c r="L3" s="1126"/>
      <c r="M3" s="1132" t="s">
        <v>115</v>
      </c>
      <c r="N3" s="1126" t="s">
        <v>34</v>
      </c>
      <c r="O3" s="1126"/>
      <c r="P3" s="1126"/>
      <c r="Q3" s="1126" t="s">
        <v>35</v>
      </c>
      <c r="R3" s="1126"/>
      <c r="S3" s="1126"/>
      <c r="T3" s="1126" t="s">
        <v>36</v>
      </c>
      <c r="U3" s="1126"/>
      <c r="V3" s="1126"/>
      <c r="W3" s="1126" t="s">
        <v>37</v>
      </c>
      <c r="X3" s="1126"/>
      <c r="Y3" s="112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1126"/>
    </row>
    <row r="4" spans="1:51" s="13" customFormat="1" ht="18.75" customHeight="1">
      <c r="A4" s="1136"/>
      <c r="B4" s="1134"/>
      <c r="C4" s="1132" t="s">
        <v>103</v>
      </c>
      <c r="D4" s="1132" t="s">
        <v>104</v>
      </c>
      <c r="E4" s="1134" t="s">
        <v>105</v>
      </c>
      <c r="F4" s="1135"/>
      <c r="G4" s="1132"/>
      <c r="H4" s="1132"/>
      <c r="I4" s="1132" t="s">
        <v>110</v>
      </c>
      <c r="J4" s="1134" t="s">
        <v>111</v>
      </c>
      <c r="K4" s="1135"/>
      <c r="L4" s="1135"/>
      <c r="M4" s="1132"/>
      <c r="N4" s="1126"/>
      <c r="O4" s="1126"/>
      <c r="P4" s="1126"/>
      <c r="Q4" s="1126"/>
      <c r="R4" s="1126"/>
      <c r="S4" s="1126"/>
      <c r="T4" s="1126"/>
      <c r="U4" s="1126"/>
      <c r="V4" s="1126"/>
      <c r="W4" s="1126"/>
      <c r="X4" s="1126"/>
      <c r="Y4" s="112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1126"/>
    </row>
    <row r="5" spans="1:51" s="13" customFormat="1" ht="15.75">
      <c r="A5" s="1136"/>
      <c r="B5" s="1134"/>
      <c r="C5" s="1132"/>
      <c r="D5" s="1132"/>
      <c r="E5" s="1132" t="s">
        <v>106</v>
      </c>
      <c r="F5" s="1132" t="s">
        <v>107</v>
      </c>
      <c r="G5" s="1132"/>
      <c r="H5" s="1132"/>
      <c r="I5" s="1132"/>
      <c r="J5" s="1132" t="s">
        <v>33</v>
      </c>
      <c r="K5" s="1132" t="s">
        <v>113</v>
      </c>
      <c r="L5" s="1132" t="s">
        <v>114</v>
      </c>
      <c r="M5" s="1132"/>
      <c r="N5" s="702">
        <v>1</v>
      </c>
      <c r="O5" s="702" t="s">
        <v>360</v>
      </c>
      <c r="P5" s="702" t="s">
        <v>356</v>
      </c>
      <c r="Q5" s="702">
        <v>3</v>
      </c>
      <c r="R5" s="702" t="s">
        <v>359</v>
      </c>
      <c r="S5" s="702" t="s">
        <v>361</v>
      </c>
      <c r="T5" s="702">
        <v>5</v>
      </c>
      <c r="U5" s="702" t="s">
        <v>362</v>
      </c>
      <c r="V5" s="702" t="s">
        <v>363</v>
      </c>
      <c r="W5" s="702">
        <v>7</v>
      </c>
      <c r="X5" s="702" t="s">
        <v>364</v>
      </c>
      <c r="Y5" s="702" t="s">
        <v>358</v>
      </c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1126"/>
    </row>
    <row r="6" spans="1:51" s="13" customFormat="1" ht="21" customHeight="1">
      <c r="A6" s="1136"/>
      <c r="B6" s="1134"/>
      <c r="C6" s="1132"/>
      <c r="D6" s="1132"/>
      <c r="E6" s="1133"/>
      <c r="F6" s="1133"/>
      <c r="G6" s="1132"/>
      <c r="H6" s="1132"/>
      <c r="I6" s="1132"/>
      <c r="J6" s="1133"/>
      <c r="K6" s="1133"/>
      <c r="L6" s="1133"/>
      <c r="M6" s="1132"/>
      <c r="N6" s="1126"/>
      <c r="O6" s="1126"/>
      <c r="P6" s="1126"/>
      <c r="Q6" s="1126"/>
      <c r="R6" s="1126"/>
      <c r="S6" s="1126"/>
      <c r="T6" s="1126"/>
      <c r="U6" s="1126"/>
      <c r="V6" s="1126"/>
      <c r="W6" s="1126"/>
      <c r="X6" s="1126"/>
      <c r="Y6" s="112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1126"/>
    </row>
    <row r="7" spans="1:51" s="13" customFormat="1" ht="36.75" customHeight="1">
      <c r="A7" s="1136"/>
      <c r="B7" s="1134"/>
      <c r="C7" s="1132"/>
      <c r="D7" s="1132"/>
      <c r="E7" s="1133"/>
      <c r="F7" s="1133"/>
      <c r="G7" s="1132"/>
      <c r="H7" s="1132"/>
      <c r="I7" s="1132"/>
      <c r="J7" s="1133"/>
      <c r="K7" s="1133"/>
      <c r="L7" s="1133"/>
      <c r="M7" s="1132"/>
      <c r="N7" s="703">
        <v>15</v>
      </c>
      <c r="O7" s="703">
        <v>9</v>
      </c>
      <c r="P7" s="703">
        <v>9</v>
      </c>
      <c r="Q7" s="703">
        <v>15</v>
      </c>
      <c r="R7" s="703">
        <v>9</v>
      </c>
      <c r="S7" s="703">
        <v>9</v>
      </c>
      <c r="T7" s="703"/>
      <c r="U7" s="703">
        <v>9</v>
      </c>
      <c r="V7" s="703">
        <v>9</v>
      </c>
      <c r="W7" s="703">
        <v>15</v>
      </c>
      <c r="X7" s="703">
        <v>9</v>
      </c>
      <c r="Y7" s="703">
        <v>8</v>
      </c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4"/>
      <c r="AL7" s="996" t="s">
        <v>34</v>
      </c>
      <c r="AM7" s="996"/>
      <c r="AN7" s="996"/>
      <c r="AO7" s="996" t="s">
        <v>35</v>
      </c>
      <c r="AP7" s="996"/>
      <c r="AQ7" s="996"/>
      <c r="AR7" s="996" t="s">
        <v>36</v>
      </c>
      <c r="AS7" s="996"/>
      <c r="AT7" s="996"/>
      <c r="AU7" s="996" t="s">
        <v>37</v>
      </c>
      <c r="AV7" s="996"/>
      <c r="AW7" s="996"/>
      <c r="AX7" s="436"/>
      <c r="AY7" s="1126"/>
    </row>
    <row r="8" spans="1:51" s="13" customFormat="1" ht="15.75" hidden="1">
      <c r="A8" s="459">
        <v>1</v>
      </c>
      <c r="B8" s="601">
        <v>2</v>
      </c>
      <c r="C8" s="531">
        <v>3</v>
      </c>
      <c r="D8" s="531">
        <v>4</v>
      </c>
      <c r="E8" s="531">
        <v>5</v>
      </c>
      <c r="F8" s="531">
        <v>6</v>
      </c>
      <c r="G8" s="531">
        <v>7</v>
      </c>
      <c r="H8" s="531">
        <v>8</v>
      </c>
      <c r="I8" s="531">
        <v>9</v>
      </c>
      <c r="J8" s="531">
        <v>10</v>
      </c>
      <c r="K8" s="531">
        <v>11</v>
      </c>
      <c r="L8" s="531">
        <v>12</v>
      </c>
      <c r="M8" s="531">
        <v>13</v>
      </c>
      <c r="N8" s="531">
        <v>14</v>
      </c>
      <c r="O8" s="531">
        <v>15</v>
      </c>
      <c r="P8" s="531">
        <v>16</v>
      </c>
      <c r="Q8" s="531">
        <v>17</v>
      </c>
      <c r="R8" s="531">
        <v>18</v>
      </c>
      <c r="S8" s="531">
        <v>19</v>
      </c>
      <c r="T8" s="531">
        <v>20</v>
      </c>
      <c r="U8" s="531">
        <v>21</v>
      </c>
      <c r="V8" s="531">
        <v>22</v>
      </c>
      <c r="W8" s="531">
        <v>23</v>
      </c>
      <c r="X8" s="531">
        <v>24</v>
      </c>
      <c r="Y8" s="531">
        <v>25</v>
      </c>
      <c r="Z8" s="436"/>
      <c r="AA8" s="436"/>
      <c r="AB8" s="436"/>
      <c r="AC8" s="436"/>
      <c r="AD8" s="436"/>
      <c r="AE8" s="436">
        <v>1</v>
      </c>
      <c r="AF8" s="436">
        <v>2</v>
      </c>
      <c r="AG8" s="436">
        <v>3</v>
      </c>
      <c r="AH8" s="436">
        <v>4</v>
      </c>
      <c r="AI8" s="436"/>
      <c r="AJ8" s="436"/>
      <c r="AK8" s="434"/>
      <c r="AL8" s="996"/>
      <c r="AM8" s="996"/>
      <c r="AN8" s="996"/>
      <c r="AO8" s="996"/>
      <c r="AP8" s="996"/>
      <c r="AQ8" s="996"/>
      <c r="AR8" s="996"/>
      <c r="AS8" s="996"/>
      <c r="AT8" s="996"/>
      <c r="AU8" s="996"/>
      <c r="AV8" s="996"/>
      <c r="AW8" s="996"/>
      <c r="AX8" s="436"/>
      <c r="AY8" s="436"/>
    </row>
    <row r="9" spans="1:63" s="13" customFormat="1" ht="23.25" customHeight="1" hidden="1" thickBot="1">
      <c r="A9" s="1164" t="s">
        <v>256</v>
      </c>
      <c r="B9" s="1164"/>
      <c r="C9" s="1164"/>
      <c r="D9" s="1164"/>
      <c r="E9" s="1164"/>
      <c r="F9" s="1164"/>
      <c r="G9" s="1164"/>
      <c r="H9" s="1164"/>
      <c r="I9" s="1164"/>
      <c r="J9" s="1164"/>
      <c r="K9" s="1164"/>
      <c r="L9" s="1164"/>
      <c r="M9" s="1164"/>
      <c r="N9" s="1164"/>
      <c r="O9" s="1164"/>
      <c r="P9" s="1164"/>
      <c r="Q9" s="1164"/>
      <c r="R9" s="1164"/>
      <c r="S9" s="1164"/>
      <c r="T9" s="1164"/>
      <c r="U9" s="1164"/>
      <c r="V9" s="1164"/>
      <c r="W9" s="1164"/>
      <c r="X9" s="1164"/>
      <c r="Y9" s="1164"/>
      <c r="Z9" s="436"/>
      <c r="AA9" s="436"/>
      <c r="AB9" s="436"/>
      <c r="AC9" s="436"/>
      <c r="AD9" s="436"/>
      <c r="AE9" s="436" t="s">
        <v>34</v>
      </c>
      <c r="AF9" s="436" t="s">
        <v>35</v>
      </c>
      <c r="AG9" s="436" t="s">
        <v>36</v>
      </c>
      <c r="AH9" s="436" t="s">
        <v>37</v>
      </c>
      <c r="AI9" s="436"/>
      <c r="AJ9" s="436"/>
      <c r="AK9" s="434"/>
      <c r="AL9" s="435">
        <v>1</v>
      </c>
      <c r="AM9" s="435" t="s">
        <v>360</v>
      </c>
      <c r="AN9" s="435" t="s">
        <v>356</v>
      </c>
      <c r="AO9" s="435">
        <v>3</v>
      </c>
      <c r="AP9" s="435" t="s">
        <v>359</v>
      </c>
      <c r="AQ9" s="435" t="s">
        <v>361</v>
      </c>
      <c r="AR9" s="435">
        <v>5</v>
      </c>
      <c r="AS9" s="435" t="s">
        <v>362</v>
      </c>
      <c r="AT9" s="435" t="s">
        <v>363</v>
      </c>
      <c r="AU9" s="435">
        <v>7</v>
      </c>
      <c r="AV9" s="435" t="s">
        <v>364</v>
      </c>
      <c r="AW9" s="435" t="s">
        <v>358</v>
      </c>
      <c r="AX9" s="436"/>
      <c r="AY9" s="436"/>
      <c r="AZ9" s="731">
        <v>1</v>
      </c>
      <c r="BA9" s="15" t="s">
        <v>360</v>
      </c>
      <c r="BB9" s="15" t="s">
        <v>356</v>
      </c>
      <c r="BC9" s="15">
        <v>3</v>
      </c>
      <c r="BD9" s="15" t="s">
        <v>359</v>
      </c>
      <c r="BE9" s="15" t="s">
        <v>361</v>
      </c>
      <c r="BF9" s="15">
        <v>5</v>
      </c>
      <c r="BG9" s="15" t="s">
        <v>362</v>
      </c>
      <c r="BH9" s="15" t="s">
        <v>363</v>
      </c>
      <c r="BI9" s="15">
        <v>7</v>
      </c>
      <c r="BJ9" s="15" t="s">
        <v>364</v>
      </c>
      <c r="BK9" s="30" t="s">
        <v>358</v>
      </c>
    </row>
    <row r="10" spans="1:51" s="13" customFormat="1" ht="27" customHeight="1" hidden="1" thickBot="1">
      <c r="A10" s="1165" t="s">
        <v>63</v>
      </c>
      <c r="B10" s="1165"/>
      <c r="C10" s="1165"/>
      <c r="D10" s="1165"/>
      <c r="E10" s="1165"/>
      <c r="F10" s="1165"/>
      <c r="G10" s="1165"/>
      <c r="H10" s="1165"/>
      <c r="I10" s="1165"/>
      <c r="J10" s="1165"/>
      <c r="K10" s="1165"/>
      <c r="L10" s="1165"/>
      <c r="M10" s="1165"/>
      <c r="N10" s="1165"/>
      <c r="O10" s="1165"/>
      <c r="P10" s="1165"/>
      <c r="Q10" s="1165"/>
      <c r="R10" s="1165"/>
      <c r="S10" s="1165"/>
      <c r="T10" s="1165"/>
      <c r="U10" s="1165"/>
      <c r="V10" s="1165"/>
      <c r="W10" s="1165"/>
      <c r="X10" s="1165"/>
      <c r="Y10" s="1165"/>
      <c r="Z10" s="436"/>
      <c r="AA10" s="436"/>
      <c r="AB10" s="436"/>
      <c r="AC10" s="436"/>
      <c r="AD10" s="436"/>
      <c r="AE10" s="735">
        <f>SUMIF($AD11:$AD28,AE8,$G11:$G28)</f>
        <v>15</v>
      </c>
      <c r="AF10" s="735">
        <f>SUMIF($AD11:$AD28,AF8,$G11:$G28)</f>
        <v>15</v>
      </c>
      <c r="AG10" s="735">
        <f>SUMIF($AD11:$AD28,AG8,$G11:$G28)</f>
        <v>0</v>
      </c>
      <c r="AH10" s="735">
        <f>SUMIF($AD11:$AD28,AH8,$G11:$G28)</f>
        <v>1.5</v>
      </c>
      <c r="AI10" s="735">
        <f>SUM(AE10:AH10)</f>
        <v>31.5</v>
      </c>
      <c r="AJ10" s="436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6"/>
      <c r="AY10" s="436"/>
    </row>
    <row r="11" spans="1:63" s="13" customFormat="1" ht="15.75" hidden="1">
      <c r="A11" s="603" t="s">
        <v>122</v>
      </c>
      <c r="B11" s="602" t="s">
        <v>39</v>
      </c>
      <c r="C11" s="149"/>
      <c r="D11" s="603"/>
      <c r="E11" s="603"/>
      <c r="F11" s="604"/>
      <c r="G11" s="707">
        <f>SUM(G12:G16)</f>
        <v>6.5</v>
      </c>
      <c r="H11" s="703">
        <f>SUM(H12:H16)</f>
        <v>195</v>
      </c>
      <c r="I11" s="703">
        <f>SUM(I12:I16)</f>
        <v>82</v>
      </c>
      <c r="J11" s="703">
        <f>J12+J13+J14</f>
        <v>0</v>
      </c>
      <c r="K11" s="703">
        <f>K12+K13+K14</f>
        <v>0</v>
      </c>
      <c r="L11" s="703">
        <f>SUM(L12:L16)</f>
        <v>82</v>
      </c>
      <c r="M11" s="703">
        <f>SUM(M12:M16)</f>
        <v>113</v>
      </c>
      <c r="N11" s="149"/>
      <c r="O11" s="149"/>
      <c r="P11" s="149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4" t="s">
        <v>384</v>
      </c>
      <c r="AL11" s="434">
        <f>COUNTIF($C11:$C29,AL$9)</f>
        <v>1</v>
      </c>
      <c r="AM11" s="434">
        <f aca="true" t="shared" si="0" ref="AM11:AW11">COUNTIF($C11:$C29,AM$9)</f>
        <v>0</v>
      </c>
      <c r="AN11" s="434">
        <f t="shared" si="0"/>
        <v>1</v>
      </c>
      <c r="AO11" s="434">
        <f t="shared" si="0"/>
        <v>1</v>
      </c>
      <c r="AP11" s="434">
        <f t="shared" si="0"/>
        <v>1</v>
      </c>
      <c r="AQ11" s="434">
        <f t="shared" si="0"/>
        <v>0</v>
      </c>
      <c r="AR11" s="434">
        <f t="shared" si="0"/>
        <v>0</v>
      </c>
      <c r="AS11" s="434">
        <f t="shared" si="0"/>
        <v>0</v>
      </c>
      <c r="AT11" s="434">
        <f t="shared" si="0"/>
        <v>0</v>
      </c>
      <c r="AU11" s="434">
        <f t="shared" si="0"/>
        <v>0</v>
      </c>
      <c r="AV11" s="434">
        <f t="shared" si="0"/>
        <v>0</v>
      </c>
      <c r="AW11" s="434">
        <f t="shared" si="0"/>
        <v>0</v>
      </c>
      <c r="AX11" s="436"/>
      <c r="AY11" s="436"/>
      <c r="AZ11" s="732">
        <f aca="true" t="shared" si="1" ref="AZ11:AZ20">IF(N11&lt;&gt;0,"так","")</f>
      </c>
      <c r="BA11" s="436">
        <f aca="true" t="shared" si="2" ref="BA11:BJ26">IF(O11&lt;&gt;0,"так","")</f>
      </c>
      <c r="BB11" s="436">
        <f t="shared" si="2"/>
      </c>
      <c r="BC11" s="436">
        <f t="shared" si="2"/>
      </c>
      <c r="BD11" s="436">
        <f t="shared" si="2"/>
      </c>
      <c r="BE11" s="436">
        <f t="shared" si="2"/>
      </c>
      <c r="BF11" s="436">
        <f>IF(T11&lt;&gt;0,"так","")</f>
      </c>
      <c r="BG11" s="436">
        <f aca="true" t="shared" si="3" ref="BG11:BK26">IF(U11&lt;&gt;0,"так","")</f>
      </c>
      <c r="BH11" s="436">
        <f t="shared" si="3"/>
      </c>
      <c r="BI11" s="436">
        <f t="shared" si="3"/>
      </c>
      <c r="BJ11" s="436">
        <f t="shared" si="3"/>
      </c>
      <c r="BK11" s="436">
        <f t="shared" si="3"/>
      </c>
    </row>
    <row r="12" spans="1:63" s="13" customFormat="1" ht="15.75" hidden="1">
      <c r="A12" s="601" t="s">
        <v>123</v>
      </c>
      <c r="B12" s="602" t="s">
        <v>39</v>
      </c>
      <c r="C12" s="149"/>
      <c r="D12" s="167">
        <v>1</v>
      </c>
      <c r="E12" s="603"/>
      <c r="F12" s="604"/>
      <c r="G12" s="605">
        <v>2</v>
      </c>
      <c r="H12" s="149">
        <f aca="true" t="shared" si="4" ref="H12:H20">G12*30</f>
        <v>60</v>
      </c>
      <c r="I12" s="149">
        <f aca="true" t="shared" si="5" ref="I12:I20">SUMPRODUCT(N12:Y12,$N$7:$Y$7)</f>
        <v>30</v>
      </c>
      <c r="J12" s="149"/>
      <c r="K12" s="149"/>
      <c r="L12" s="149">
        <v>30</v>
      </c>
      <c r="M12" s="149">
        <f aca="true" t="shared" si="6" ref="M12:M20">H12-I12</f>
        <v>30</v>
      </c>
      <c r="N12" s="154">
        <v>2</v>
      </c>
      <c r="O12" s="154"/>
      <c r="P12" s="154"/>
      <c r="Q12" s="149"/>
      <c r="R12" s="149"/>
      <c r="S12" s="149"/>
      <c r="T12" s="606"/>
      <c r="U12" s="149"/>
      <c r="V12" s="149"/>
      <c r="W12" s="149"/>
      <c r="X12" s="149"/>
      <c r="Y12" s="149"/>
      <c r="Z12" s="436"/>
      <c r="AA12" s="436"/>
      <c r="AB12" s="436"/>
      <c r="AC12" s="436"/>
      <c r="AD12" s="436">
        <v>1</v>
      </c>
      <c r="AE12" s="436"/>
      <c r="AF12" s="436"/>
      <c r="AG12" s="436"/>
      <c r="AH12" s="436"/>
      <c r="AI12" s="436"/>
      <c r="AJ12" s="436"/>
      <c r="AK12" s="436" t="s">
        <v>385</v>
      </c>
      <c r="AL12" s="434">
        <f>COUNTIF($D11:$D29,AL$9)</f>
        <v>2</v>
      </c>
      <c r="AM12" s="434">
        <f aca="true" t="shared" si="7" ref="AM12:AW12">COUNTIF($D11:$D29,AM$9)</f>
        <v>0</v>
      </c>
      <c r="AN12" s="434">
        <v>1</v>
      </c>
      <c r="AO12" s="434">
        <f t="shared" si="7"/>
        <v>1</v>
      </c>
      <c r="AP12" s="434">
        <f t="shared" si="7"/>
        <v>1</v>
      </c>
      <c r="AQ12" s="434">
        <v>1</v>
      </c>
      <c r="AR12" s="434">
        <f t="shared" si="7"/>
        <v>0</v>
      </c>
      <c r="AS12" s="434">
        <f t="shared" si="7"/>
        <v>0</v>
      </c>
      <c r="AT12" s="434">
        <f t="shared" si="7"/>
        <v>0</v>
      </c>
      <c r="AU12" s="434">
        <f t="shared" si="7"/>
        <v>0</v>
      </c>
      <c r="AV12" s="434">
        <f t="shared" si="7"/>
        <v>0</v>
      </c>
      <c r="AW12" s="434">
        <f t="shared" si="7"/>
        <v>1</v>
      </c>
      <c r="AX12" s="436"/>
      <c r="AY12" s="436"/>
      <c r="AZ12" s="732" t="str">
        <f t="shared" si="1"/>
        <v>так</v>
      </c>
      <c r="BA12" s="436">
        <f t="shared" si="2"/>
      </c>
      <c r="BB12" s="436">
        <f t="shared" si="2"/>
      </c>
      <c r="BC12" s="436">
        <f t="shared" si="2"/>
      </c>
      <c r="BD12" s="436">
        <f t="shared" si="2"/>
      </c>
      <c r="BE12" s="436">
        <f t="shared" si="2"/>
      </c>
      <c r="BF12" s="436">
        <f t="shared" si="2"/>
      </c>
      <c r="BG12" s="436">
        <f t="shared" si="3"/>
      </c>
      <c r="BH12" s="436">
        <f t="shared" si="3"/>
      </c>
      <c r="BI12" s="436">
        <f t="shared" si="3"/>
      </c>
      <c r="BJ12" s="436">
        <f t="shared" si="3"/>
      </c>
      <c r="BK12" s="436">
        <f t="shared" si="3"/>
      </c>
    </row>
    <row r="13" spans="1:63" s="13" customFormat="1" ht="15.75" hidden="1">
      <c r="A13" s="601" t="s">
        <v>124</v>
      </c>
      <c r="B13" s="602" t="s">
        <v>39</v>
      </c>
      <c r="C13" s="149"/>
      <c r="D13" s="603"/>
      <c r="E13" s="603"/>
      <c r="F13" s="604"/>
      <c r="G13" s="605">
        <v>1.5</v>
      </c>
      <c r="H13" s="149">
        <f t="shared" si="4"/>
        <v>45</v>
      </c>
      <c r="I13" s="149">
        <f t="shared" si="5"/>
        <v>18</v>
      </c>
      <c r="J13" s="149"/>
      <c r="K13" s="149"/>
      <c r="L13" s="149">
        <v>18</v>
      </c>
      <c r="M13" s="149">
        <f t="shared" si="6"/>
        <v>27</v>
      </c>
      <c r="N13" s="154"/>
      <c r="O13" s="154">
        <v>2</v>
      </c>
      <c r="P13" s="154"/>
      <c r="Q13" s="149"/>
      <c r="R13" s="149"/>
      <c r="S13" s="149"/>
      <c r="T13" s="606"/>
      <c r="U13" s="149"/>
      <c r="V13" s="149"/>
      <c r="W13" s="149"/>
      <c r="X13" s="149"/>
      <c r="Y13" s="149"/>
      <c r="Z13" s="436"/>
      <c r="AA13" s="436"/>
      <c r="AB13" s="436"/>
      <c r="AC13" s="436"/>
      <c r="AD13" s="436">
        <v>1</v>
      </c>
      <c r="AE13" s="436"/>
      <c r="AF13" s="436"/>
      <c r="AG13" s="436"/>
      <c r="AH13" s="436"/>
      <c r="AI13" s="436"/>
      <c r="AJ13" s="436"/>
      <c r="AK13" s="436" t="s">
        <v>386</v>
      </c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6"/>
      <c r="AW13" s="436"/>
      <c r="AX13" s="436"/>
      <c r="AY13" s="436"/>
      <c r="AZ13" s="732">
        <f t="shared" si="1"/>
      </c>
      <c r="BA13" s="436" t="str">
        <f t="shared" si="2"/>
        <v>так</v>
      </c>
      <c r="BB13" s="436">
        <f t="shared" si="2"/>
      </c>
      <c r="BC13" s="436">
        <f t="shared" si="2"/>
      </c>
      <c r="BD13" s="436">
        <f t="shared" si="2"/>
      </c>
      <c r="BE13" s="436">
        <f t="shared" si="2"/>
      </c>
      <c r="BF13" s="436">
        <f t="shared" si="2"/>
      </c>
      <c r="BG13" s="436">
        <f t="shared" si="3"/>
      </c>
      <c r="BH13" s="436">
        <f t="shared" si="3"/>
      </c>
      <c r="BI13" s="436">
        <f t="shared" si="3"/>
      </c>
      <c r="BJ13" s="436">
        <f t="shared" si="3"/>
      </c>
      <c r="BK13" s="436">
        <f t="shared" si="3"/>
      </c>
    </row>
    <row r="14" spans="1:63" s="13" customFormat="1" ht="15.75" hidden="1">
      <c r="A14" s="601" t="s">
        <v>125</v>
      </c>
      <c r="B14" s="602" t="s">
        <v>39</v>
      </c>
      <c r="C14" s="149" t="s">
        <v>356</v>
      </c>
      <c r="D14" s="603"/>
      <c r="E14" s="603"/>
      <c r="F14" s="604"/>
      <c r="G14" s="605">
        <v>1.5</v>
      </c>
      <c r="H14" s="149">
        <f t="shared" si="4"/>
        <v>45</v>
      </c>
      <c r="I14" s="149">
        <f t="shared" si="5"/>
        <v>18</v>
      </c>
      <c r="J14" s="149"/>
      <c r="K14" s="149"/>
      <c r="L14" s="149">
        <v>18</v>
      </c>
      <c r="M14" s="149">
        <f t="shared" si="6"/>
        <v>27</v>
      </c>
      <c r="N14" s="154"/>
      <c r="O14" s="154"/>
      <c r="P14" s="154">
        <v>2</v>
      </c>
      <c r="Q14" s="149"/>
      <c r="R14" s="149"/>
      <c r="S14" s="149"/>
      <c r="T14" s="606"/>
      <c r="U14" s="149"/>
      <c r="V14" s="149"/>
      <c r="W14" s="149"/>
      <c r="X14" s="149"/>
      <c r="Y14" s="149"/>
      <c r="Z14" s="436"/>
      <c r="AA14" s="436"/>
      <c r="AB14" s="436"/>
      <c r="AC14" s="436"/>
      <c r="AD14" s="436">
        <v>1</v>
      </c>
      <c r="AE14" s="436"/>
      <c r="AF14" s="436"/>
      <c r="AG14" s="436"/>
      <c r="AH14" s="436"/>
      <c r="AI14" s="436"/>
      <c r="AJ14" s="436"/>
      <c r="AK14" s="436" t="s">
        <v>387</v>
      </c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732">
        <f t="shared" si="1"/>
      </c>
      <c r="BA14" s="436">
        <f t="shared" si="2"/>
      </c>
      <c r="BB14" s="436" t="str">
        <f t="shared" si="2"/>
        <v>так</v>
      </c>
      <c r="BC14" s="436">
        <f t="shared" si="2"/>
      </c>
      <c r="BD14" s="436">
        <f t="shared" si="2"/>
      </c>
      <c r="BE14" s="436">
        <f t="shared" si="2"/>
      </c>
      <c r="BF14" s="436">
        <f t="shared" si="2"/>
      </c>
      <c r="BG14" s="436">
        <f t="shared" si="3"/>
      </c>
      <c r="BH14" s="436">
        <f t="shared" si="3"/>
      </c>
      <c r="BI14" s="436">
        <f t="shared" si="3"/>
      </c>
      <c r="BJ14" s="436">
        <f t="shared" si="3"/>
      </c>
      <c r="BK14" s="436">
        <f t="shared" si="3"/>
      </c>
    </row>
    <row r="15" spans="1:63" s="305" customFormat="1" ht="15.75" hidden="1">
      <c r="A15" s="306" t="s">
        <v>302</v>
      </c>
      <c r="B15" s="307" t="s">
        <v>303</v>
      </c>
      <c r="C15" s="308"/>
      <c r="D15" s="309" t="s">
        <v>357</v>
      </c>
      <c r="E15" s="309"/>
      <c r="F15" s="704"/>
      <c r="G15" s="705"/>
      <c r="H15" s="308"/>
      <c r="I15" s="308"/>
      <c r="J15" s="308"/>
      <c r="K15" s="308"/>
      <c r="L15" s="308"/>
      <c r="M15" s="308"/>
      <c r="N15" s="308"/>
      <c r="O15" s="308"/>
      <c r="P15" s="308"/>
      <c r="Q15" s="308" t="s">
        <v>304</v>
      </c>
      <c r="R15" s="308" t="s">
        <v>304</v>
      </c>
      <c r="S15" s="308" t="s">
        <v>304</v>
      </c>
      <c r="T15" s="308" t="s">
        <v>304</v>
      </c>
      <c r="U15" s="308" t="s">
        <v>304</v>
      </c>
      <c r="V15" s="308" t="s">
        <v>304</v>
      </c>
      <c r="W15" s="308" t="s">
        <v>304</v>
      </c>
      <c r="X15" s="308" t="s">
        <v>304</v>
      </c>
      <c r="Y15" s="308"/>
      <c r="Z15" s="653"/>
      <c r="AA15" s="653"/>
      <c r="AB15" s="653"/>
      <c r="AC15" s="653"/>
      <c r="AD15" s="653"/>
      <c r="AE15" s="653"/>
      <c r="AF15" s="653"/>
      <c r="AG15" s="653"/>
      <c r="AH15" s="653"/>
      <c r="AI15" s="653"/>
      <c r="AJ15" s="653"/>
      <c r="AK15" s="653"/>
      <c r="AL15" s="653"/>
      <c r="AM15" s="653"/>
      <c r="AN15" s="653"/>
      <c r="AO15" s="653"/>
      <c r="AP15" s="653"/>
      <c r="AQ15" s="653"/>
      <c r="AR15" s="653"/>
      <c r="AS15" s="653"/>
      <c r="AT15" s="653"/>
      <c r="AU15" s="653"/>
      <c r="AV15" s="653"/>
      <c r="AW15" s="653"/>
      <c r="AX15" s="653"/>
      <c r="AY15" s="653"/>
      <c r="AZ15" s="732">
        <f t="shared" si="1"/>
      </c>
      <c r="BA15" s="436">
        <f t="shared" si="2"/>
      </c>
      <c r="BB15" s="436">
        <f t="shared" si="2"/>
      </c>
      <c r="BC15" s="436" t="str">
        <f t="shared" si="2"/>
        <v>так</v>
      </c>
      <c r="BD15" s="436" t="str">
        <f t="shared" si="2"/>
        <v>так</v>
      </c>
      <c r="BE15" s="436" t="str">
        <f t="shared" si="2"/>
        <v>так</v>
      </c>
      <c r="BF15" s="436" t="str">
        <f t="shared" si="2"/>
        <v>так</v>
      </c>
      <c r="BG15" s="436" t="str">
        <f t="shared" si="3"/>
        <v>так</v>
      </c>
      <c r="BH15" s="436" t="str">
        <f t="shared" si="3"/>
        <v>так</v>
      </c>
      <c r="BI15" s="436" t="str">
        <f t="shared" si="3"/>
        <v>так</v>
      </c>
      <c r="BJ15" s="436" t="str">
        <f t="shared" si="3"/>
        <v>так</v>
      </c>
      <c r="BK15" s="436">
        <f t="shared" si="3"/>
      </c>
    </row>
    <row r="16" spans="1:63" s="305" customFormat="1" ht="15.75" hidden="1">
      <c r="A16" s="306" t="s">
        <v>305</v>
      </c>
      <c r="B16" s="307" t="s">
        <v>303</v>
      </c>
      <c r="C16" s="308"/>
      <c r="D16" s="309" t="s">
        <v>358</v>
      </c>
      <c r="E16" s="309"/>
      <c r="F16" s="704"/>
      <c r="G16" s="705">
        <v>1.5</v>
      </c>
      <c r="H16" s="308">
        <f>G16*30</f>
        <v>45</v>
      </c>
      <c r="I16" s="308">
        <f>L16</f>
        <v>16</v>
      </c>
      <c r="J16" s="308"/>
      <c r="K16" s="308"/>
      <c r="L16" s="308">
        <v>16</v>
      </c>
      <c r="M16" s="308">
        <f>H16-I16</f>
        <v>29</v>
      </c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>
        <v>2</v>
      </c>
      <c r="Z16" s="653"/>
      <c r="AA16" s="653"/>
      <c r="AB16" s="653"/>
      <c r="AC16" s="653"/>
      <c r="AD16" s="653">
        <v>4</v>
      </c>
      <c r="AE16" s="653"/>
      <c r="AF16" s="653"/>
      <c r="AG16" s="653"/>
      <c r="AH16" s="653"/>
      <c r="AI16" s="653"/>
      <c r="AJ16" s="653"/>
      <c r="AK16" s="653"/>
      <c r="AL16" s="653"/>
      <c r="AM16" s="653"/>
      <c r="AN16" s="653"/>
      <c r="AO16" s="653"/>
      <c r="AP16" s="653"/>
      <c r="AQ16" s="653"/>
      <c r="AR16" s="653"/>
      <c r="AS16" s="653"/>
      <c r="AT16" s="653"/>
      <c r="AU16" s="653"/>
      <c r="AV16" s="653"/>
      <c r="AW16" s="653"/>
      <c r="AX16" s="653"/>
      <c r="AY16" s="653"/>
      <c r="AZ16" s="732">
        <f t="shared" si="1"/>
      </c>
      <c r="BA16" s="436">
        <f t="shared" si="2"/>
      </c>
      <c r="BB16" s="436">
        <f t="shared" si="2"/>
      </c>
      <c r="BC16" s="436">
        <f t="shared" si="2"/>
      </c>
      <c r="BD16" s="436">
        <f t="shared" si="2"/>
      </c>
      <c r="BE16" s="436">
        <f t="shared" si="2"/>
      </c>
      <c r="BF16" s="436">
        <f t="shared" si="2"/>
      </c>
      <c r="BG16" s="436">
        <f t="shared" si="3"/>
      </c>
      <c r="BH16" s="436">
        <f t="shared" si="3"/>
      </c>
      <c r="BI16" s="436">
        <f t="shared" si="3"/>
      </c>
      <c r="BJ16" s="436">
        <f t="shared" si="3"/>
      </c>
      <c r="BK16" s="436" t="str">
        <f t="shared" si="3"/>
        <v>так</v>
      </c>
    </row>
    <row r="17" spans="1:63" s="13" customFormat="1" ht="15.75" hidden="1">
      <c r="A17" s="603" t="s">
        <v>126</v>
      </c>
      <c r="B17" s="602" t="s">
        <v>40</v>
      </c>
      <c r="C17" s="149">
        <v>1</v>
      </c>
      <c r="D17" s="149"/>
      <c r="E17" s="149"/>
      <c r="F17" s="706"/>
      <c r="G17" s="707">
        <v>3</v>
      </c>
      <c r="H17" s="708">
        <f t="shared" si="4"/>
        <v>90</v>
      </c>
      <c r="I17" s="149">
        <f t="shared" si="5"/>
        <v>45</v>
      </c>
      <c r="J17" s="708">
        <v>30</v>
      </c>
      <c r="K17" s="708"/>
      <c r="L17" s="708">
        <v>15</v>
      </c>
      <c r="M17" s="708">
        <f t="shared" si="6"/>
        <v>45</v>
      </c>
      <c r="N17" s="154">
        <v>3</v>
      </c>
      <c r="O17" s="154"/>
      <c r="P17" s="154"/>
      <c r="Q17" s="154"/>
      <c r="R17" s="154"/>
      <c r="S17" s="154"/>
      <c r="T17" s="149"/>
      <c r="U17" s="149"/>
      <c r="V17" s="149"/>
      <c r="W17" s="149"/>
      <c r="X17" s="149"/>
      <c r="Y17" s="149"/>
      <c r="Z17" s="436"/>
      <c r="AA17" s="436"/>
      <c r="AB17" s="436"/>
      <c r="AC17" s="436"/>
      <c r="AD17" s="436">
        <v>1</v>
      </c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732" t="str">
        <f t="shared" si="1"/>
        <v>так</v>
      </c>
      <c r="BA17" s="436">
        <f t="shared" si="2"/>
      </c>
      <c r="BB17" s="436">
        <f t="shared" si="2"/>
      </c>
      <c r="BC17" s="436">
        <f t="shared" si="2"/>
      </c>
      <c r="BD17" s="436">
        <f t="shared" si="2"/>
      </c>
      <c r="BE17" s="436">
        <f t="shared" si="2"/>
      </c>
      <c r="BF17" s="436">
        <f t="shared" si="2"/>
      </c>
      <c r="BG17" s="436">
        <f t="shared" si="3"/>
      </c>
      <c r="BH17" s="436">
        <f t="shared" si="3"/>
      </c>
      <c r="BI17" s="436">
        <f t="shared" si="3"/>
      </c>
      <c r="BJ17" s="436">
        <f t="shared" si="3"/>
      </c>
      <c r="BK17" s="436">
        <f t="shared" si="3"/>
      </c>
    </row>
    <row r="18" spans="1:63" s="13" customFormat="1" ht="15.75" hidden="1">
      <c r="A18" s="603" t="s">
        <v>127</v>
      </c>
      <c r="B18" s="602" t="s">
        <v>41</v>
      </c>
      <c r="C18" s="149"/>
      <c r="D18" s="149" t="s">
        <v>359</v>
      </c>
      <c r="E18" s="149"/>
      <c r="F18" s="706"/>
      <c r="G18" s="707">
        <v>3</v>
      </c>
      <c r="H18" s="708">
        <f t="shared" si="4"/>
        <v>90</v>
      </c>
      <c r="I18" s="149">
        <v>30</v>
      </c>
      <c r="J18" s="708">
        <v>20</v>
      </c>
      <c r="K18" s="708"/>
      <c r="L18" s="708">
        <v>10</v>
      </c>
      <c r="M18" s="708">
        <f t="shared" si="6"/>
        <v>60</v>
      </c>
      <c r="N18" s="154"/>
      <c r="O18" s="154"/>
      <c r="P18" s="154"/>
      <c r="Q18" s="606"/>
      <c r="R18" s="154">
        <v>3</v>
      </c>
      <c r="S18" s="154"/>
      <c r="T18" s="149"/>
      <c r="U18" s="149"/>
      <c r="V18" s="149"/>
      <c r="W18" s="149"/>
      <c r="X18" s="149"/>
      <c r="Y18" s="149"/>
      <c r="Z18" s="436"/>
      <c r="AA18" s="436"/>
      <c r="AB18" s="436"/>
      <c r="AC18" s="436"/>
      <c r="AD18" s="436">
        <v>2</v>
      </c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732">
        <f t="shared" si="1"/>
      </c>
      <c r="BA18" s="436">
        <f t="shared" si="2"/>
      </c>
      <c r="BB18" s="436">
        <f t="shared" si="2"/>
      </c>
      <c r="BC18" s="436">
        <f t="shared" si="2"/>
      </c>
      <c r="BD18" s="436" t="str">
        <f t="shared" si="2"/>
        <v>так</v>
      </c>
      <c r="BE18" s="436">
        <f t="shared" si="2"/>
      </c>
      <c r="BF18" s="436">
        <f t="shared" si="2"/>
      </c>
      <c r="BG18" s="436">
        <f t="shared" si="3"/>
      </c>
      <c r="BH18" s="436">
        <f t="shared" si="3"/>
      </c>
      <c r="BI18" s="436">
        <f t="shared" si="3"/>
      </c>
      <c r="BJ18" s="436">
        <f t="shared" si="3"/>
      </c>
      <c r="BK18" s="436">
        <f t="shared" si="3"/>
      </c>
    </row>
    <row r="19" spans="1:63" s="13" customFormat="1" ht="15.75" hidden="1">
      <c r="A19" s="601" t="s">
        <v>128</v>
      </c>
      <c r="B19" s="602" t="s">
        <v>43</v>
      </c>
      <c r="C19" s="149" t="s">
        <v>359</v>
      </c>
      <c r="D19" s="149"/>
      <c r="E19" s="149"/>
      <c r="F19" s="702"/>
      <c r="G19" s="707">
        <v>3</v>
      </c>
      <c r="H19" s="708">
        <f t="shared" si="4"/>
        <v>90</v>
      </c>
      <c r="I19" s="149">
        <v>30</v>
      </c>
      <c r="J19" s="709"/>
      <c r="K19" s="709"/>
      <c r="L19" s="709">
        <v>30</v>
      </c>
      <c r="M19" s="708">
        <f t="shared" si="6"/>
        <v>60</v>
      </c>
      <c r="N19" s="154"/>
      <c r="O19" s="154"/>
      <c r="P19" s="154"/>
      <c r="Q19" s="154"/>
      <c r="R19" s="154">
        <v>3</v>
      </c>
      <c r="S19" s="154"/>
      <c r="T19" s="149"/>
      <c r="U19" s="149"/>
      <c r="V19" s="149"/>
      <c r="W19" s="149"/>
      <c r="X19" s="149"/>
      <c r="Y19" s="149"/>
      <c r="Z19" s="436"/>
      <c r="AA19" s="436"/>
      <c r="AB19" s="436"/>
      <c r="AC19" s="436"/>
      <c r="AD19" s="436">
        <v>2</v>
      </c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732">
        <f t="shared" si="1"/>
      </c>
      <c r="BA19" s="436">
        <f t="shared" si="2"/>
      </c>
      <c r="BB19" s="436">
        <f t="shared" si="2"/>
      </c>
      <c r="BC19" s="436">
        <f t="shared" si="2"/>
      </c>
      <c r="BD19" s="436" t="str">
        <f t="shared" si="2"/>
        <v>так</v>
      </c>
      <c r="BE19" s="436">
        <f t="shared" si="2"/>
      </c>
      <c r="BF19" s="436">
        <f t="shared" si="2"/>
      </c>
      <c r="BG19" s="436">
        <f t="shared" si="3"/>
      </c>
      <c r="BH19" s="436">
        <f t="shared" si="3"/>
      </c>
      <c r="BI19" s="436">
        <f t="shared" si="3"/>
      </c>
      <c r="BJ19" s="436">
        <f t="shared" si="3"/>
      </c>
      <c r="BK19" s="436">
        <f t="shared" si="3"/>
      </c>
    </row>
    <row r="20" spans="1:63" s="13" customFormat="1" ht="15.75" hidden="1">
      <c r="A20" s="603" t="s">
        <v>129</v>
      </c>
      <c r="B20" s="602" t="s">
        <v>44</v>
      </c>
      <c r="C20" s="149">
        <v>3</v>
      </c>
      <c r="D20" s="149"/>
      <c r="E20" s="149"/>
      <c r="F20" s="734"/>
      <c r="G20" s="707">
        <v>3</v>
      </c>
      <c r="H20" s="708">
        <f t="shared" si="4"/>
        <v>90</v>
      </c>
      <c r="I20" s="149">
        <f t="shared" si="5"/>
        <v>45</v>
      </c>
      <c r="J20" s="708">
        <v>30</v>
      </c>
      <c r="K20" s="708"/>
      <c r="L20" s="708">
        <v>15</v>
      </c>
      <c r="M20" s="708">
        <f t="shared" si="6"/>
        <v>45</v>
      </c>
      <c r="N20" s="736"/>
      <c r="O20" s="149"/>
      <c r="P20" s="149"/>
      <c r="Q20" s="149">
        <v>3</v>
      </c>
      <c r="R20" s="154"/>
      <c r="S20" s="149"/>
      <c r="T20" s="149"/>
      <c r="U20" s="149"/>
      <c r="V20" s="149"/>
      <c r="W20" s="149"/>
      <c r="X20" s="149"/>
      <c r="Y20" s="149"/>
      <c r="Z20" s="436"/>
      <c r="AA20" s="436"/>
      <c r="AB20" s="436"/>
      <c r="AC20" s="436"/>
      <c r="AD20" s="436">
        <v>2</v>
      </c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  <c r="AV20" s="436"/>
      <c r="AW20" s="436"/>
      <c r="AX20" s="436"/>
      <c r="AY20" s="436"/>
      <c r="AZ20" s="732">
        <f t="shared" si="1"/>
      </c>
      <c r="BA20" s="436">
        <f t="shared" si="2"/>
      </c>
      <c r="BB20" s="436">
        <f t="shared" si="2"/>
      </c>
      <c r="BC20" s="436" t="str">
        <f t="shared" si="2"/>
        <v>так</v>
      </c>
      <c r="BD20" s="436">
        <f t="shared" si="2"/>
      </c>
      <c r="BE20" s="436">
        <f t="shared" si="2"/>
      </c>
      <c r="BF20" s="436">
        <f t="shared" si="2"/>
      </c>
      <c r="BG20" s="436">
        <f t="shared" si="3"/>
      </c>
      <c r="BH20" s="436">
        <f t="shared" si="3"/>
      </c>
      <c r="BI20" s="436">
        <f t="shared" si="3"/>
      </c>
      <c r="BJ20" s="436">
        <f t="shared" si="3"/>
      </c>
      <c r="BK20" s="436">
        <f t="shared" si="3"/>
      </c>
    </row>
    <row r="21" spans="1:63" s="13" customFormat="1" ht="30" customHeight="1" hidden="1" thickBot="1">
      <c r="A21" s="1160" t="s">
        <v>66</v>
      </c>
      <c r="B21" s="1160"/>
      <c r="C21" s="149"/>
      <c r="D21" s="149"/>
      <c r="E21" s="149"/>
      <c r="F21" s="734"/>
      <c r="G21" s="707">
        <f aca="true" t="shared" si="8" ref="G21:M21">G11+G17+G18+G19+G20</f>
        <v>18.5</v>
      </c>
      <c r="H21" s="707">
        <f t="shared" si="8"/>
        <v>555</v>
      </c>
      <c r="I21" s="707">
        <f t="shared" si="8"/>
        <v>232</v>
      </c>
      <c r="J21" s="707">
        <f t="shared" si="8"/>
        <v>80</v>
      </c>
      <c r="K21" s="707">
        <f t="shared" si="8"/>
        <v>0</v>
      </c>
      <c r="L21" s="707">
        <f t="shared" si="8"/>
        <v>152</v>
      </c>
      <c r="M21" s="707">
        <f t="shared" si="8"/>
        <v>323</v>
      </c>
      <c r="N21" s="737">
        <f aca="true" t="shared" si="9" ref="N21:S21">SUM(N11:N20)</f>
        <v>5</v>
      </c>
      <c r="O21" s="737">
        <f t="shared" si="9"/>
        <v>2</v>
      </c>
      <c r="P21" s="737">
        <f t="shared" si="9"/>
        <v>2</v>
      </c>
      <c r="Q21" s="737">
        <f t="shared" si="9"/>
        <v>3</v>
      </c>
      <c r="R21" s="737">
        <f t="shared" si="9"/>
        <v>6</v>
      </c>
      <c r="S21" s="737">
        <f t="shared" si="9"/>
        <v>0</v>
      </c>
      <c r="T21" s="737">
        <f>T12+T17+T18+T20</f>
        <v>0</v>
      </c>
      <c r="U21" s="737">
        <f>U12+U17+U18+U20</f>
        <v>0</v>
      </c>
      <c r="V21" s="737">
        <f>V12+V17+V18+V20</f>
        <v>0</v>
      </c>
      <c r="W21" s="737">
        <f>W12+W17+W18+W20</f>
        <v>0</v>
      </c>
      <c r="X21" s="737">
        <f>X12+X17+X18+X20</f>
        <v>0</v>
      </c>
      <c r="Y21" s="737">
        <f>SUM(Y11:Y20)</f>
        <v>2</v>
      </c>
      <c r="Z21" s="436">
        <f>30*G21</f>
        <v>555</v>
      </c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732"/>
      <c r="BA21" s="436"/>
      <c r="BB21" s="436"/>
      <c r="BC21" s="436"/>
      <c r="BD21" s="436"/>
      <c r="BE21" s="436">
        <f t="shared" si="2"/>
      </c>
      <c r="BF21" s="436"/>
      <c r="BG21" s="436"/>
      <c r="BH21" s="436"/>
      <c r="BI21" s="436"/>
      <c r="BJ21" s="436"/>
      <c r="BK21" s="436" t="str">
        <f t="shared" si="3"/>
        <v>так</v>
      </c>
    </row>
    <row r="22" spans="1:63" s="13" customFormat="1" ht="15.75" hidden="1">
      <c r="A22" s="603" t="s">
        <v>130</v>
      </c>
      <c r="B22" s="738" t="s">
        <v>46</v>
      </c>
      <c r="C22" s="308"/>
      <c r="D22" s="308"/>
      <c r="E22" s="308"/>
      <c r="F22" s="739"/>
      <c r="G22" s="605"/>
      <c r="H22" s="308"/>
      <c r="I22" s="709">
        <f>SUM(I$23:I$29)</f>
        <v>252</v>
      </c>
      <c r="J22" s="709">
        <f>SUM(J$23:J$29)</f>
        <v>2</v>
      </c>
      <c r="K22" s="709">
        <f>SUM(K$24:K$29)</f>
        <v>0</v>
      </c>
      <c r="L22" s="709">
        <f>SUM(L$23:L$29)</f>
        <v>250</v>
      </c>
      <c r="M22" s="709">
        <f>SUM(M$23:M$29)</f>
        <v>138</v>
      </c>
      <c r="N22" s="308"/>
      <c r="O22" s="308"/>
      <c r="P22" s="308"/>
      <c r="Q22" s="308"/>
      <c r="R22" s="740"/>
      <c r="S22" s="308"/>
      <c r="T22" s="167"/>
      <c r="U22" s="167"/>
      <c r="V22" s="167"/>
      <c r="W22" s="167"/>
      <c r="X22" s="167"/>
      <c r="Y22" s="149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6"/>
      <c r="AW22" s="436"/>
      <c r="AX22" s="436"/>
      <c r="AY22" s="436"/>
      <c r="AZ22" s="732">
        <f aca="true" t="shared" si="10" ref="AZ22:AZ29">IF(N22&lt;&gt;0,"так","")</f>
      </c>
      <c r="BA22" s="436">
        <f t="shared" si="2"/>
      </c>
      <c r="BB22" s="436">
        <f t="shared" si="2"/>
      </c>
      <c r="BC22" s="436">
        <f t="shared" si="2"/>
      </c>
      <c r="BD22" s="436">
        <f t="shared" si="2"/>
      </c>
      <c r="BE22" s="436">
        <f t="shared" si="2"/>
      </c>
      <c r="BF22" s="436">
        <f t="shared" si="2"/>
      </c>
      <c r="BG22" s="436">
        <f t="shared" si="2"/>
      </c>
      <c r="BH22" s="436">
        <f t="shared" si="2"/>
      </c>
      <c r="BI22" s="436">
        <f t="shared" si="2"/>
      </c>
      <c r="BJ22" s="436">
        <f t="shared" si="2"/>
      </c>
      <c r="BK22" s="436">
        <f t="shared" si="3"/>
      </c>
    </row>
    <row r="23" spans="1:63" s="13" customFormat="1" ht="15.75" hidden="1">
      <c r="A23" s="601" t="s">
        <v>131</v>
      </c>
      <c r="B23" s="607" t="s">
        <v>46</v>
      </c>
      <c r="C23" s="308"/>
      <c r="D23" s="167">
        <v>1</v>
      </c>
      <c r="E23" s="608"/>
      <c r="F23" s="604"/>
      <c r="G23" s="605">
        <v>3</v>
      </c>
      <c r="H23" s="149">
        <f aca="true" t="shared" si="11" ref="H23:H28">G23*30</f>
        <v>90</v>
      </c>
      <c r="I23" s="609">
        <f>SUM($J23:$L23)</f>
        <v>60</v>
      </c>
      <c r="J23" s="149">
        <v>2</v>
      </c>
      <c r="K23" s="149"/>
      <c r="L23" s="149">
        <v>58</v>
      </c>
      <c r="M23" s="609">
        <f aca="true" t="shared" si="12" ref="M23:M28">H23-I23</f>
        <v>30</v>
      </c>
      <c r="N23" s="167">
        <v>4</v>
      </c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49"/>
      <c r="Z23" s="436"/>
      <c r="AA23" s="436"/>
      <c r="AB23" s="436"/>
      <c r="AC23" s="436"/>
      <c r="AD23" s="436">
        <v>1</v>
      </c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6"/>
      <c r="AZ23" s="732" t="str">
        <f t="shared" si="10"/>
        <v>так</v>
      </c>
      <c r="BA23" s="436">
        <f t="shared" si="2"/>
      </c>
      <c r="BB23" s="436">
        <f t="shared" si="2"/>
      </c>
      <c r="BC23" s="436">
        <f t="shared" si="2"/>
      </c>
      <c r="BD23" s="436">
        <f t="shared" si="2"/>
      </c>
      <c r="BE23" s="436">
        <f t="shared" si="2"/>
      </c>
      <c r="BF23" s="436">
        <f t="shared" si="2"/>
      </c>
      <c r="BG23" s="436">
        <f t="shared" si="2"/>
      </c>
      <c r="BH23" s="436">
        <f t="shared" si="2"/>
      </c>
      <c r="BI23" s="436">
        <f t="shared" si="2"/>
      </c>
      <c r="BJ23" s="436">
        <f t="shared" si="2"/>
      </c>
      <c r="BK23" s="436">
        <f t="shared" si="3"/>
      </c>
    </row>
    <row r="24" spans="1:63" s="13" customFormat="1" ht="15.75" hidden="1">
      <c r="A24" s="601" t="s">
        <v>132</v>
      </c>
      <c r="B24" s="607" t="s">
        <v>46</v>
      </c>
      <c r="C24" s="308"/>
      <c r="D24" s="608"/>
      <c r="E24" s="608"/>
      <c r="F24" s="604"/>
      <c r="G24" s="605">
        <v>2</v>
      </c>
      <c r="H24" s="149">
        <f t="shared" si="11"/>
        <v>60</v>
      </c>
      <c r="I24" s="609">
        <v>36</v>
      </c>
      <c r="J24" s="149"/>
      <c r="K24" s="149"/>
      <c r="L24" s="149">
        <v>36</v>
      </c>
      <c r="M24" s="609">
        <f t="shared" si="12"/>
        <v>24</v>
      </c>
      <c r="N24" s="167"/>
      <c r="O24" s="167">
        <v>4</v>
      </c>
      <c r="P24" s="167"/>
      <c r="Q24" s="167"/>
      <c r="R24" s="167"/>
      <c r="S24" s="167"/>
      <c r="T24" s="167"/>
      <c r="U24" s="167"/>
      <c r="V24" s="167"/>
      <c r="W24" s="167"/>
      <c r="X24" s="167"/>
      <c r="Y24" s="149"/>
      <c r="Z24" s="436"/>
      <c r="AA24" s="436"/>
      <c r="AB24" s="436"/>
      <c r="AC24" s="436"/>
      <c r="AD24" s="436">
        <v>1</v>
      </c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436"/>
      <c r="AT24" s="436"/>
      <c r="AU24" s="436"/>
      <c r="AV24" s="436"/>
      <c r="AW24" s="436"/>
      <c r="AX24" s="436"/>
      <c r="AY24" s="436"/>
      <c r="AZ24" s="732">
        <f t="shared" si="10"/>
      </c>
      <c r="BA24" s="436" t="str">
        <f t="shared" si="2"/>
        <v>так</v>
      </c>
      <c r="BB24" s="436">
        <f t="shared" si="2"/>
      </c>
      <c r="BC24" s="436">
        <f t="shared" si="2"/>
      </c>
      <c r="BD24" s="436">
        <f t="shared" si="2"/>
      </c>
      <c r="BE24" s="436">
        <f t="shared" si="2"/>
      </c>
      <c r="BF24" s="436">
        <f t="shared" si="2"/>
      </c>
      <c r="BG24" s="436">
        <f t="shared" si="2"/>
      </c>
      <c r="BH24" s="436">
        <f t="shared" si="2"/>
      </c>
      <c r="BI24" s="436">
        <f t="shared" si="2"/>
      </c>
      <c r="BJ24" s="436">
        <f t="shared" si="2"/>
      </c>
      <c r="BK24" s="436">
        <f t="shared" si="3"/>
      </c>
    </row>
    <row r="25" spans="1:63" s="13" customFormat="1" ht="15.75" hidden="1">
      <c r="A25" s="601" t="s">
        <v>133</v>
      </c>
      <c r="B25" s="607" t="s">
        <v>46</v>
      </c>
      <c r="C25" s="308"/>
      <c r="D25" s="167" t="s">
        <v>365</v>
      </c>
      <c r="E25" s="603"/>
      <c r="F25" s="604"/>
      <c r="G25" s="605">
        <v>2</v>
      </c>
      <c r="H25" s="149">
        <f t="shared" si="11"/>
        <v>60</v>
      </c>
      <c r="I25" s="609">
        <v>36</v>
      </c>
      <c r="J25" s="149"/>
      <c r="K25" s="149"/>
      <c r="L25" s="149">
        <v>36</v>
      </c>
      <c r="M25" s="609">
        <f t="shared" si="12"/>
        <v>24</v>
      </c>
      <c r="N25" s="167"/>
      <c r="O25" s="167"/>
      <c r="P25" s="167">
        <v>4</v>
      </c>
      <c r="Q25" s="167"/>
      <c r="R25" s="167"/>
      <c r="S25" s="167"/>
      <c r="T25" s="167"/>
      <c r="U25" s="167"/>
      <c r="V25" s="167"/>
      <c r="W25" s="167"/>
      <c r="X25" s="167"/>
      <c r="Y25" s="149"/>
      <c r="Z25" s="436"/>
      <c r="AA25" s="436"/>
      <c r="AB25" s="436"/>
      <c r="AC25" s="436"/>
      <c r="AD25" s="436">
        <v>1</v>
      </c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436"/>
      <c r="AT25" s="436"/>
      <c r="AU25" s="436"/>
      <c r="AV25" s="436"/>
      <c r="AW25" s="436"/>
      <c r="AX25" s="436"/>
      <c r="AY25" s="436"/>
      <c r="AZ25" s="732">
        <f t="shared" si="10"/>
      </c>
      <c r="BA25" s="436">
        <f t="shared" si="2"/>
      </c>
      <c r="BB25" s="436" t="str">
        <f t="shared" si="2"/>
        <v>так</v>
      </c>
      <c r="BC25" s="436">
        <f t="shared" si="2"/>
      </c>
      <c r="BD25" s="436">
        <f t="shared" si="2"/>
      </c>
      <c r="BE25" s="436">
        <f t="shared" si="2"/>
      </c>
      <c r="BF25" s="436">
        <f t="shared" si="2"/>
      </c>
      <c r="BG25" s="436">
        <f t="shared" si="2"/>
      </c>
      <c r="BH25" s="436">
        <f t="shared" si="2"/>
      </c>
      <c r="BI25" s="436">
        <f t="shared" si="2"/>
      </c>
      <c r="BJ25" s="436">
        <f t="shared" si="2"/>
      </c>
      <c r="BK25" s="436">
        <f t="shared" si="3"/>
      </c>
    </row>
    <row r="26" spans="1:63" s="13" customFormat="1" ht="15.75" hidden="1">
      <c r="A26" s="601" t="s">
        <v>134</v>
      </c>
      <c r="B26" s="607" t="s">
        <v>46</v>
      </c>
      <c r="C26" s="308"/>
      <c r="D26" s="167">
        <v>3</v>
      </c>
      <c r="E26" s="603"/>
      <c r="F26" s="604"/>
      <c r="G26" s="605">
        <v>3</v>
      </c>
      <c r="H26" s="149">
        <f t="shared" si="11"/>
        <v>90</v>
      </c>
      <c r="I26" s="609">
        <v>60</v>
      </c>
      <c r="J26" s="149"/>
      <c r="K26" s="149"/>
      <c r="L26" s="149">
        <v>60</v>
      </c>
      <c r="M26" s="609">
        <f t="shared" si="12"/>
        <v>30</v>
      </c>
      <c r="N26" s="167"/>
      <c r="O26" s="167"/>
      <c r="P26" s="167"/>
      <c r="Q26" s="167">
        <v>4</v>
      </c>
      <c r="R26" s="167"/>
      <c r="S26" s="167"/>
      <c r="T26" s="167"/>
      <c r="U26" s="167"/>
      <c r="V26" s="167"/>
      <c r="W26" s="167"/>
      <c r="X26" s="167"/>
      <c r="Y26" s="149"/>
      <c r="Z26" s="436"/>
      <c r="AA26" s="436"/>
      <c r="AB26" s="436"/>
      <c r="AC26" s="436"/>
      <c r="AD26" s="436">
        <v>2</v>
      </c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6"/>
      <c r="AT26" s="436"/>
      <c r="AU26" s="436"/>
      <c r="AV26" s="436"/>
      <c r="AW26" s="436"/>
      <c r="AX26" s="436"/>
      <c r="AY26" s="436"/>
      <c r="AZ26" s="732">
        <f t="shared" si="10"/>
      </c>
      <c r="BA26" s="436">
        <f t="shared" si="2"/>
      </c>
      <c r="BB26" s="436">
        <f t="shared" si="2"/>
      </c>
      <c r="BC26" s="436" t="str">
        <f t="shared" si="2"/>
        <v>так</v>
      </c>
      <c r="BD26" s="436">
        <f t="shared" si="2"/>
      </c>
      <c r="BE26" s="436">
        <f t="shared" si="2"/>
      </c>
      <c r="BF26" s="436">
        <f t="shared" si="2"/>
      </c>
      <c r="BG26" s="436">
        <f t="shared" si="2"/>
      </c>
      <c r="BH26" s="436">
        <f t="shared" si="2"/>
      </c>
      <c r="BI26" s="436">
        <f t="shared" si="2"/>
      </c>
      <c r="BJ26" s="436">
        <f t="shared" si="2"/>
      </c>
      <c r="BK26" s="436">
        <f t="shared" si="3"/>
      </c>
    </row>
    <row r="27" spans="1:63" s="13" customFormat="1" ht="15.75" hidden="1">
      <c r="A27" s="601" t="s">
        <v>135</v>
      </c>
      <c r="B27" s="607" t="s">
        <v>46</v>
      </c>
      <c r="C27" s="308"/>
      <c r="D27" s="603"/>
      <c r="E27" s="603"/>
      <c r="F27" s="604"/>
      <c r="G27" s="605">
        <v>1.5</v>
      </c>
      <c r="H27" s="149">
        <f t="shared" si="11"/>
        <v>45</v>
      </c>
      <c r="I27" s="609">
        <v>30</v>
      </c>
      <c r="J27" s="149"/>
      <c r="K27" s="149"/>
      <c r="L27" s="149">
        <v>30</v>
      </c>
      <c r="M27" s="609">
        <f t="shared" si="12"/>
        <v>15</v>
      </c>
      <c r="N27" s="167"/>
      <c r="O27" s="167"/>
      <c r="P27" s="167"/>
      <c r="Q27" s="167"/>
      <c r="R27" s="167">
        <v>4</v>
      </c>
      <c r="S27" s="167"/>
      <c r="T27" s="167"/>
      <c r="U27" s="167"/>
      <c r="V27" s="167"/>
      <c r="W27" s="167"/>
      <c r="X27" s="167"/>
      <c r="Y27" s="149"/>
      <c r="Z27" s="436"/>
      <c r="AA27" s="436"/>
      <c r="AB27" s="436"/>
      <c r="AC27" s="436"/>
      <c r="AD27" s="436">
        <v>2</v>
      </c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436"/>
      <c r="AW27" s="436"/>
      <c r="AX27" s="436"/>
      <c r="AY27" s="436"/>
      <c r="AZ27" s="732">
        <f t="shared" si="10"/>
      </c>
      <c r="BA27" s="436">
        <f aca="true" t="shared" si="13" ref="BA27:BK29">IF(O27&lt;&gt;0,"так","")</f>
      </c>
      <c r="BB27" s="436">
        <f t="shared" si="13"/>
      </c>
      <c r="BC27" s="436">
        <f t="shared" si="13"/>
      </c>
      <c r="BD27" s="436" t="str">
        <f t="shared" si="13"/>
        <v>так</v>
      </c>
      <c r="BE27" s="436">
        <f t="shared" si="13"/>
      </c>
      <c r="BF27" s="436">
        <f t="shared" si="13"/>
      </c>
      <c r="BG27" s="436">
        <f t="shared" si="13"/>
      </c>
      <c r="BH27" s="436">
        <f t="shared" si="13"/>
      </c>
      <c r="BI27" s="436">
        <f t="shared" si="13"/>
      </c>
      <c r="BJ27" s="436">
        <f t="shared" si="13"/>
      </c>
      <c r="BK27" s="436">
        <f t="shared" si="13"/>
      </c>
    </row>
    <row r="28" spans="1:63" s="13" customFormat="1" ht="15.75" hidden="1">
      <c r="A28" s="601" t="s">
        <v>136</v>
      </c>
      <c r="B28" s="607" t="s">
        <v>46</v>
      </c>
      <c r="C28" s="308"/>
      <c r="D28" s="167" t="s">
        <v>366</v>
      </c>
      <c r="E28" s="603"/>
      <c r="F28" s="604"/>
      <c r="G28" s="605">
        <v>1.5</v>
      </c>
      <c r="H28" s="149">
        <f t="shared" si="11"/>
        <v>45</v>
      </c>
      <c r="I28" s="609">
        <v>30</v>
      </c>
      <c r="J28" s="149"/>
      <c r="K28" s="149"/>
      <c r="L28" s="149">
        <v>30</v>
      </c>
      <c r="M28" s="609">
        <f t="shared" si="12"/>
        <v>15</v>
      </c>
      <c r="N28" s="167"/>
      <c r="O28" s="167"/>
      <c r="P28" s="167"/>
      <c r="Q28" s="167"/>
      <c r="R28" s="167"/>
      <c r="S28" s="167">
        <v>4</v>
      </c>
      <c r="T28" s="167"/>
      <c r="U28" s="167"/>
      <c r="V28" s="167"/>
      <c r="W28" s="167"/>
      <c r="X28" s="167"/>
      <c r="Y28" s="149"/>
      <c r="Z28" s="436"/>
      <c r="AA28" s="436"/>
      <c r="AB28" s="436"/>
      <c r="AC28" s="436"/>
      <c r="AD28" s="436">
        <v>2</v>
      </c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436"/>
      <c r="AX28" s="436"/>
      <c r="AY28" s="436"/>
      <c r="AZ28" s="732">
        <f t="shared" si="10"/>
      </c>
      <c r="BA28" s="436">
        <f t="shared" si="13"/>
      </c>
      <c r="BB28" s="436">
        <f t="shared" si="13"/>
      </c>
      <c r="BC28" s="436">
        <f t="shared" si="13"/>
      </c>
      <c r="BD28" s="436">
        <f t="shared" si="13"/>
      </c>
      <c r="BE28" s="436" t="str">
        <f t="shared" si="13"/>
        <v>так</v>
      </c>
      <c r="BF28" s="436">
        <f t="shared" si="13"/>
      </c>
      <c r="BG28" s="436">
        <f t="shared" si="13"/>
      </c>
      <c r="BH28" s="436">
        <f t="shared" si="13"/>
      </c>
      <c r="BI28" s="436">
        <f t="shared" si="13"/>
      </c>
      <c r="BJ28" s="436">
        <f t="shared" si="13"/>
      </c>
      <c r="BK28" s="436">
        <f t="shared" si="13"/>
      </c>
    </row>
    <row r="29" spans="1:63" s="13" customFormat="1" ht="47.25" hidden="1">
      <c r="A29" s="601" t="s">
        <v>137</v>
      </c>
      <c r="B29" s="607" t="s">
        <v>46</v>
      </c>
      <c r="C29" s="308"/>
      <c r="D29" s="603" t="s">
        <v>367</v>
      </c>
      <c r="E29" s="603"/>
      <c r="F29" s="604"/>
      <c r="G29" s="605"/>
      <c r="H29" s="149"/>
      <c r="I29" s="609">
        <f>SUM($J29:$L29)</f>
        <v>0</v>
      </c>
      <c r="J29" s="149"/>
      <c r="K29" s="149"/>
      <c r="L29" s="149"/>
      <c r="M29" s="149"/>
      <c r="N29" s="167"/>
      <c r="O29" s="167"/>
      <c r="P29" s="167"/>
      <c r="Q29" s="167"/>
      <c r="R29" s="167"/>
      <c r="S29" s="167"/>
      <c r="T29" s="167" t="s">
        <v>47</v>
      </c>
      <c r="U29" s="167" t="s">
        <v>47</v>
      </c>
      <c r="V29" s="167" t="s">
        <v>47</v>
      </c>
      <c r="W29" s="167" t="s">
        <v>47</v>
      </c>
      <c r="X29" s="167" t="s">
        <v>47</v>
      </c>
      <c r="Y29" s="167" t="s">
        <v>47</v>
      </c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/>
      <c r="AV29" s="436"/>
      <c r="AW29" s="436"/>
      <c r="AX29" s="436"/>
      <c r="AY29" s="436"/>
      <c r="AZ29" s="732">
        <f t="shared" si="10"/>
      </c>
      <c r="BA29" s="436">
        <f t="shared" si="13"/>
      </c>
      <c r="BB29" s="436">
        <f t="shared" si="13"/>
      </c>
      <c r="BC29" s="436">
        <f t="shared" si="13"/>
      </c>
      <c r="BD29" s="436">
        <f t="shared" si="13"/>
      </c>
      <c r="BE29" s="436">
        <f t="shared" si="13"/>
      </c>
      <c r="BF29" s="436" t="str">
        <f t="shared" si="13"/>
        <v>так</v>
      </c>
      <c r="BG29" s="436" t="str">
        <f t="shared" si="13"/>
        <v>так</v>
      </c>
      <c r="BH29" s="436" t="str">
        <f t="shared" si="13"/>
        <v>так</v>
      </c>
      <c r="BI29" s="436" t="str">
        <f t="shared" si="13"/>
        <v>так</v>
      </c>
      <c r="BJ29" s="436" t="str">
        <f t="shared" si="13"/>
        <v>так</v>
      </c>
      <c r="BK29" s="436" t="str">
        <f t="shared" si="13"/>
        <v>так</v>
      </c>
    </row>
    <row r="30" spans="1:63" s="13" customFormat="1" ht="16.5" customHeight="1" hidden="1" thickBot="1">
      <c r="A30" s="1160" t="s">
        <v>66</v>
      </c>
      <c r="B30" s="1160"/>
      <c r="C30" s="1160"/>
      <c r="D30" s="1160"/>
      <c r="E30" s="1160"/>
      <c r="F30" s="1160"/>
      <c r="G30" s="605">
        <f>SUM(G23:G29)</f>
        <v>13</v>
      </c>
      <c r="H30" s="149">
        <f>13*30</f>
        <v>390</v>
      </c>
      <c r="I30" s="609">
        <f>I22</f>
        <v>252</v>
      </c>
      <c r="J30" s="609">
        <f>J22</f>
        <v>2</v>
      </c>
      <c r="K30" s="609">
        <f>K22</f>
        <v>0</v>
      </c>
      <c r="L30" s="609">
        <f>L22</f>
        <v>250</v>
      </c>
      <c r="M30" s="609">
        <f>M22</f>
        <v>138</v>
      </c>
      <c r="N30" s="609">
        <v>4</v>
      </c>
      <c r="O30" s="609">
        <v>4</v>
      </c>
      <c r="P30" s="609">
        <v>4</v>
      </c>
      <c r="Q30" s="609">
        <f>SUM(Q22:Q29)</f>
        <v>4</v>
      </c>
      <c r="R30" s="609">
        <f>SUM(R22:R29)</f>
        <v>4</v>
      </c>
      <c r="S30" s="609">
        <f>SUM(S22:S29)</f>
        <v>4</v>
      </c>
      <c r="T30" s="609">
        <f aca="true" t="shared" si="14" ref="T30:Y30">T22</f>
        <v>0</v>
      </c>
      <c r="U30" s="609">
        <f t="shared" si="14"/>
        <v>0</v>
      </c>
      <c r="V30" s="609">
        <f t="shared" si="14"/>
        <v>0</v>
      </c>
      <c r="W30" s="609">
        <f t="shared" si="14"/>
        <v>0</v>
      </c>
      <c r="X30" s="609">
        <f t="shared" si="14"/>
        <v>0</v>
      </c>
      <c r="Y30" s="609">
        <f t="shared" si="14"/>
        <v>0</v>
      </c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6"/>
      <c r="AW30" s="436"/>
      <c r="AX30" s="436"/>
      <c r="AY30" s="436"/>
      <c r="AZ30" s="732"/>
      <c r="BA30" s="436"/>
      <c r="BB30" s="436"/>
      <c r="BC30" s="436"/>
      <c r="BD30" s="436"/>
      <c r="BE30" s="436"/>
      <c r="BF30" s="436"/>
      <c r="BG30" s="436"/>
      <c r="BH30" s="436"/>
      <c r="BI30" s="436"/>
      <c r="BJ30" s="436"/>
      <c r="BK30" s="436"/>
    </row>
    <row r="31" spans="1:63" s="13" customFormat="1" ht="20.25" customHeight="1" hidden="1" thickBot="1">
      <c r="A31" s="1160" t="s">
        <v>65</v>
      </c>
      <c r="B31" s="1160"/>
      <c r="C31" s="1160"/>
      <c r="D31" s="1160"/>
      <c r="E31" s="1160"/>
      <c r="F31" s="1160"/>
      <c r="G31" s="707">
        <f aca="true" t="shared" si="15" ref="G31:Y31">G21+G30</f>
        <v>31.5</v>
      </c>
      <c r="H31" s="707">
        <f t="shared" si="15"/>
        <v>945</v>
      </c>
      <c r="I31" s="707">
        <f t="shared" si="15"/>
        <v>484</v>
      </c>
      <c r="J31" s="707">
        <f t="shared" si="15"/>
        <v>82</v>
      </c>
      <c r="K31" s="707">
        <f t="shared" si="15"/>
        <v>0</v>
      </c>
      <c r="L31" s="707">
        <f t="shared" si="15"/>
        <v>402</v>
      </c>
      <c r="M31" s="707">
        <f t="shared" si="15"/>
        <v>461</v>
      </c>
      <c r="N31" s="737">
        <f t="shared" si="15"/>
        <v>9</v>
      </c>
      <c r="O31" s="737">
        <f t="shared" si="15"/>
        <v>6</v>
      </c>
      <c r="P31" s="737">
        <f t="shared" si="15"/>
        <v>6</v>
      </c>
      <c r="Q31" s="703">
        <f t="shared" si="15"/>
        <v>7</v>
      </c>
      <c r="R31" s="737">
        <f t="shared" si="15"/>
        <v>10</v>
      </c>
      <c r="S31" s="737">
        <f t="shared" si="15"/>
        <v>4</v>
      </c>
      <c r="T31" s="737">
        <f t="shared" si="15"/>
        <v>0</v>
      </c>
      <c r="U31" s="737">
        <f t="shared" si="15"/>
        <v>0</v>
      </c>
      <c r="V31" s="737">
        <f t="shared" si="15"/>
        <v>0</v>
      </c>
      <c r="W31" s="737">
        <f t="shared" si="15"/>
        <v>0</v>
      </c>
      <c r="X31" s="737">
        <f t="shared" si="15"/>
        <v>0</v>
      </c>
      <c r="Y31" s="737">
        <f t="shared" si="15"/>
        <v>2</v>
      </c>
      <c r="Z31" s="436">
        <f>G31*30</f>
        <v>945</v>
      </c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6"/>
      <c r="AY31" s="436"/>
      <c r="AZ31" s="732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</row>
    <row r="32" spans="1:63" s="13" customFormat="1" ht="18.75" customHeight="1" hidden="1">
      <c r="A32" s="1161" t="s">
        <v>315</v>
      </c>
      <c r="B32" s="1161"/>
      <c r="C32" s="1162"/>
      <c r="D32" s="1162"/>
      <c r="E32" s="741"/>
      <c r="F32" s="741"/>
      <c r="G32" s="741"/>
      <c r="H32" s="741"/>
      <c r="I32" s="741"/>
      <c r="J32" s="741"/>
      <c r="K32" s="741"/>
      <c r="L32" s="741"/>
      <c r="M32" s="741"/>
      <c r="N32" s="741"/>
      <c r="O32" s="741"/>
      <c r="P32" s="741"/>
      <c r="Q32" s="741"/>
      <c r="R32" s="741"/>
      <c r="S32" s="741"/>
      <c r="T32" s="741"/>
      <c r="U32" s="741"/>
      <c r="V32" s="741"/>
      <c r="W32" s="741"/>
      <c r="X32" s="741"/>
      <c r="Y32" s="741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  <c r="AU32" s="436"/>
      <c r="AV32" s="436"/>
      <c r="AW32" s="436"/>
      <c r="AX32" s="436"/>
      <c r="AY32" s="436"/>
      <c r="AZ32" s="732">
        <f aca="true" t="shared" si="16" ref="AZ32:AZ56">IF(N32&lt;&gt;0,"так","")</f>
      </c>
      <c r="BA32" s="436">
        <f aca="true" t="shared" si="17" ref="BA32:BA56">IF(O32&lt;&gt;0,"так","")</f>
      </c>
      <c r="BB32" s="436">
        <f aca="true" t="shared" si="18" ref="BB32:BB56">IF(P32&lt;&gt;0,"так","")</f>
      </c>
      <c r="BC32" s="436">
        <f aca="true" t="shared" si="19" ref="BC32:BC56">IF(Q32&lt;&gt;0,"так","")</f>
      </c>
      <c r="BD32" s="436">
        <f aca="true" t="shared" si="20" ref="BD32:BD56">IF(R32&lt;&gt;0,"так","")</f>
      </c>
      <c r="BE32" s="436">
        <f aca="true" t="shared" si="21" ref="BE32:BE56">IF(S32&lt;&gt;0,"так","")</f>
      </c>
      <c r="BF32" s="436">
        <f aca="true" t="shared" si="22" ref="BF32:BF56">IF(T32&lt;&gt;0,"так","")</f>
      </c>
      <c r="BG32" s="436">
        <f aca="true" t="shared" si="23" ref="BG32:BG56">IF(U32&lt;&gt;0,"так","")</f>
      </c>
      <c r="BH32" s="436">
        <f aca="true" t="shared" si="24" ref="BH32:BH56">IF(V32&lt;&gt;0,"так","")</f>
      </c>
      <c r="BI32" s="436">
        <f aca="true" t="shared" si="25" ref="BI32:BI56">IF(W32&lt;&gt;0,"так","")</f>
      </c>
      <c r="BJ32" s="436">
        <f aca="true" t="shared" si="26" ref="BJ32:BJ56">IF(X32&lt;&gt;0,"так","")</f>
      </c>
      <c r="BK32" s="436">
        <f aca="true" t="shared" si="27" ref="BK32:BK56">IF(Y32&lt;&gt;0,"так","")</f>
      </c>
    </row>
    <row r="33" spans="1:63" s="13" customFormat="1" ht="18" customHeight="1" hidden="1">
      <c r="A33" s="1162"/>
      <c r="B33" s="1162"/>
      <c r="C33" s="1162"/>
      <c r="D33" s="1162"/>
      <c r="E33" s="742"/>
      <c r="F33" s="742"/>
      <c r="G33" s="742"/>
      <c r="H33" s="742"/>
      <c r="I33" s="742"/>
      <c r="J33" s="742"/>
      <c r="K33" s="742"/>
      <c r="L33" s="742"/>
      <c r="M33" s="742"/>
      <c r="N33" s="742"/>
      <c r="O33" s="742"/>
      <c r="P33" s="742"/>
      <c r="Q33" s="742"/>
      <c r="R33" s="742"/>
      <c r="S33" s="742"/>
      <c r="T33" s="742"/>
      <c r="U33" s="742"/>
      <c r="V33" s="742"/>
      <c r="W33" s="742"/>
      <c r="X33" s="742"/>
      <c r="Y33" s="742"/>
      <c r="Z33" s="436"/>
      <c r="AA33" s="436"/>
      <c r="AB33" s="436"/>
      <c r="AC33" s="436"/>
      <c r="AD33" s="436"/>
      <c r="AE33" s="436">
        <v>1</v>
      </c>
      <c r="AF33" s="436">
        <v>2</v>
      </c>
      <c r="AG33" s="436">
        <v>3</v>
      </c>
      <c r="AH33" s="436">
        <v>4</v>
      </c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V33" s="436"/>
      <c r="AW33" s="436"/>
      <c r="AX33" s="436"/>
      <c r="AY33" s="436"/>
      <c r="AZ33" s="732">
        <f t="shared" si="16"/>
      </c>
      <c r="BA33" s="436">
        <f t="shared" si="17"/>
      </c>
      <c r="BB33" s="436">
        <f t="shared" si="18"/>
      </c>
      <c r="BC33" s="436">
        <f t="shared" si="19"/>
      </c>
      <c r="BD33" s="436">
        <f t="shared" si="20"/>
      </c>
      <c r="BE33" s="436">
        <f t="shared" si="21"/>
      </c>
      <c r="BF33" s="436">
        <f t="shared" si="22"/>
      </c>
      <c r="BG33" s="436">
        <f t="shared" si="23"/>
      </c>
      <c r="BH33" s="436">
        <f t="shared" si="24"/>
      </c>
      <c r="BI33" s="436">
        <f t="shared" si="25"/>
      </c>
      <c r="BJ33" s="436">
        <f t="shared" si="26"/>
      </c>
      <c r="BK33" s="436">
        <f t="shared" si="27"/>
      </c>
    </row>
    <row r="34" spans="1:63" s="13" customFormat="1" ht="24" customHeight="1" hidden="1" thickBot="1">
      <c r="A34" s="1163" t="s">
        <v>64</v>
      </c>
      <c r="B34" s="1163"/>
      <c r="C34" s="1163"/>
      <c r="D34" s="1163"/>
      <c r="E34" s="1163"/>
      <c r="F34" s="1163"/>
      <c r="G34" s="1163"/>
      <c r="H34" s="1163"/>
      <c r="I34" s="1163"/>
      <c r="J34" s="1163"/>
      <c r="K34" s="1163"/>
      <c r="L34" s="1163"/>
      <c r="M34" s="1163"/>
      <c r="N34" s="1163"/>
      <c r="O34" s="1163"/>
      <c r="P34" s="1163"/>
      <c r="Q34" s="1163"/>
      <c r="R34" s="1163"/>
      <c r="S34" s="1163"/>
      <c r="T34" s="1163"/>
      <c r="U34" s="1163"/>
      <c r="V34" s="1163"/>
      <c r="W34" s="1163"/>
      <c r="X34" s="1163"/>
      <c r="Y34" s="1163"/>
      <c r="Z34" s="436"/>
      <c r="AA34" s="436"/>
      <c r="AB34" s="436"/>
      <c r="AC34" s="436"/>
      <c r="AD34" s="436"/>
      <c r="AE34" s="436" t="s">
        <v>34</v>
      </c>
      <c r="AF34" s="436" t="s">
        <v>35</v>
      </c>
      <c r="AG34" s="436" t="s">
        <v>36</v>
      </c>
      <c r="AH34" s="436" t="s">
        <v>37</v>
      </c>
      <c r="AI34" s="436"/>
      <c r="AJ34" s="436"/>
      <c r="AK34" s="436"/>
      <c r="AL34" s="436"/>
      <c r="AM34" s="436"/>
      <c r="AN34" s="436"/>
      <c r="AO34" s="436"/>
      <c r="AP34" s="436"/>
      <c r="AQ34" s="436"/>
      <c r="AR34" s="436"/>
      <c r="AS34" s="436"/>
      <c r="AT34" s="436"/>
      <c r="AU34" s="436"/>
      <c r="AV34" s="436"/>
      <c r="AW34" s="436"/>
      <c r="AX34" s="436"/>
      <c r="AY34" s="436"/>
      <c r="AZ34" s="732">
        <f t="shared" si="16"/>
      </c>
      <c r="BA34" s="436">
        <f t="shared" si="17"/>
      </c>
      <c r="BB34" s="436">
        <f t="shared" si="18"/>
      </c>
      <c r="BC34" s="436">
        <f t="shared" si="19"/>
      </c>
      <c r="BD34" s="436">
        <f t="shared" si="20"/>
      </c>
      <c r="BE34" s="436">
        <f t="shared" si="21"/>
      </c>
      <c r="BF34" s="436">
        <f t="shared" si="22"/>
      </c>
      <c r="BG34" s="436">
        <f t="shared" si="23"/>
      </c>
      <c r="BH34" s="436">
        <f t="shared" si="24"/>
      </c>
      <c r="BI34" s="436">
        <f t="shared" si="25"/>
      </c>
      <c r="BJ34" s="436">
        <f t="shared" si="26"/>
      </c>
      <c r="BK34" s="436">
        <f t="shared" si="27"/>
      </c>
    </row>
    <row r="35" spans="1:63" s="13" customFormat="1" ht="15.75" hidden="1">
      <c r="A35" s="603" t="s">
        <v>138</v>
      </c>
      <c r="B35" s="175" t="s">
        <v>175</v>
      </c>
      <c r="C35" s="150"/>
      <c r="D35" s="151"/>
      <c r="E35" s="151"/>
      <c r="F35" s="614"/>
      <c r="G35" s="149">
        <f>SUM(G36:G37)</f>
        <v>5.5</v>
      </c>
      <c r="H35" s="149">
        <f>SUM(H36:H37)</f>
        <v>165</v>
      </c>
      <c r="I35" s="149">
        <f>SUM(I36:I37)</f>
        <v>96</v>
      </c>
      <c r="J35" s="154">
        <f>SUM(J36:J37)</f>
        <v>48</v>
      </c>
      <c r="K35" s="149"/>
      <c r="L35" s="149">
        <f>SUM(L36:L37)</f>
        <v>48</v>
      </c>
      <c r="M35" s="149">
        <f>SUM(M36:M37)</f>
        <v>69</v>
      </c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436">
        <f aca="true" t="shared" si="28" ref="Z35:Z51">G35*30</f>
        <v>165</v>
      </c>
      <c r="AA35" s="436"/>
      <c r="AB35" s="436"/>
      <c r="AC35" s="436"/>
      <c r="AD35" s="436"/>
      <c r="AE35" s="735">
        <f>SUMIF($AD35:$AD56,AE33,$G35:$G56)</f>
        <v>30</v>
      </c>
      <c r="AF35" s="735">
        <f>SUMIF($AD35:$AD56,AF33,$G35:$G56)</f>
        <v>14.5</v>
      </c>
      <c r="AG35" s="735">
        <f>SUMIF($AD35:$AD56,AG33,$G35:$G56)</f>
        <v>4</v>
      </c>
      <c r="AH35" s="735">
        <f>SUMIF($AD35:$AD56,AH33,$G35:$G56)</f>
        <v>0</v>
      </c>
      <c r="AI35" s="735">
        <f>SUM(AE35:AH35)</f>
        <v>48.5</v>
      </c>
      <c r="AJ35" s="436"/>
      <c r="AK35" s="434"/>
      <c r="AL35" s="996" t="s">
        <v>34</v>
      </c>
      <c r="AM35" s="996"/>
      <c r="AN35" s="996"/>
      <c r="AO35" s="996" t="s">
        <v>35</v>
      </c>
      <c r="AP35" s="996"/>
      <c r="AQ35" s="996"/>
      <c r="AR35" s="996" t="s">
        <v>36</v>
      </c>
      <c r="AS35" s="996"/>
      <c r="AT35" s="996"/>
      <c r="AU35" s="996" t="s">
        <v>37</v>
      </c>
      <c r="AV35" s="996"/>
      <c r="AW35" s="996"/>
      <c r="AX35" s="436"/>
      <c r="AY35" s="436"/>
      <c r="AZ35" s="732">
        <f t="shared" si="16"/>
      </c>
      <c r="BA35" s="436">
        <f t="shared" si="17"/>
      </c>
      <c r="BB35" s="436">
        <f t="shared" si="18"/>
      </c>
      <c r="BC35" s="436">
        <f t="shared" si="19"/>
      </c>
      <c r="BD35" s="436">
        <f t="shared" si="20"/>
      </c>
      <c r="BE35" s="436">
        <f t="shared" si="21"/>
      </c>
      <c r="BF35" s="436">
        <f t="shared" si="22"/>
      </c>
      <c r="BG35" s="436">
        <f t="shared" si="23"/>
      </c>
      <c r="BH35" s="436">
        <f t="shared" si="24"/>
      </c>
      <c r="BI35" s="436">
        <f t="shared" si="25"/>
      </c>
      <c r="BJ35" s="436">
        <f t="shared" si="26"/>
      </c>
      <c r="BK35" s="436">
        <f t="shared" si="27"/>
      </c>
    </row>
    <row r="36" spans="1:63" s="13" customFormat="1" ht="15.75" hidden="1">
      <c r="A36" s="149" t="s">
        <v>261</v>
      </c>
      <c r="B36" s="175" t="s">
        <v>175</v>
      </c>
      <c r="C36" s="150"/>
      <c r="D36" s="150">
        <v>1</v>
      </c>
      <c r="E36" s="151"/>
      <c r="F36" s="459"/>
      <c r="G36" s="606">
        <v>3.5</v>
      </c>
      <c r="H36" s="153">
        <f>30*G36</f>
        <v>105</v>
      </c>
      <c r="I36" s="149">
        <f>SUMPRODUCT(N36:Y36,$N$7:$Y$7)</f>
        <v>60</v>
      </c>
      <c r="J36" s="153">
        <v>30</v>
      </c>
      <c r="K36" s="150"/>
      <c r="L36" s="150">
        <v>30</v>
      </c>
      <c r="M36" s="149">
        <f aca="true" t="shared" si="29" ref="M36:M43">H36-I36</f>
        <v>45</v>
      </c>
      <c r="N36" s="167">
        <v>4</v>
      </c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436">
        <f t="shared" si="28"/>
        <v>105</v>
      </c>
      <c r="AA36" s="734"/>
      <c r="AB36" s="734"/>
      <c r="AC36" s="734"/>
      <c r="AD36" s="734">
        <v>1</v>
      </c>
      <c r="AE36" s="734"/>
      <c r="AF36" s="734"/>
      <c r="AG36" s="734"/>
      <c r="AH36" s="734"/>
      <c r="AI36" s="734"/>
      <c r="AJ36" s="734"/>
      <c r="AK36" s="434"/>
      <c r="AL36" s="996"/>
      <c r="AM36" s="996"/>
      <c r="AN36" s="996"/>
      <c r="AO36" s="996"/>
      <c r="AP36" s="996"/>
      <c r="AQ36" s="996"/>
      <c r="AR36" s="996"/>
      <c r="AS36" s="996"/>
      <c r="AT36" s="996"/>
      <c r="AU36" s="996"/>
      <c r="AV36" s="996"/>
      <c r="AW36" s="996"/>
      <c r="AX36" s="436"/>
      <c r="AY36" s="436"/>
      <c r="AZ36" s="732" t="str">
        <f t="shared" si="16"/>
        <v>так</v>
      </c>
      <c r="BA36" s="436">
        <f t="shared" si="17"/>
      </c>
      <c r="BB36" s="436">
        <f t="shared" si="18"/>
      </c>
      <c r="BC36" s="436">
        <f t="shared" si="19"/>
      </c>
      <c r="BD36" s="436">
        <f t="shared" si="20"/>
      </c>
      <c r="BE36" s="436">
        <f t="shared" si="21"/>
      </c>
      <c r="BF36" s="436">
        <f t="shared" si="22"/>
      </c>
      <c r="BG36" s="436">
        <f t="shared" si="23"/>
      </c>
      <c r="BH36" s="436">
        <f t="shared" si="24"/>
      </c>
      <c r="BI36" s="436">
        <f t="shared" si="25"/>
      </c>
      <c r="BJ36" s="436">
        <f t="shared" si="26"/>
      </c>
      <c r="BK36" s="436">
        <f t="shared" si="27"/>
      </c>
    </row>
    <row r="37" spans="1:63" s="428" customFormat="1" ht="15" customHeight="1" hidden="1">
      <c r="A37" s="149" t="s">
        <v>262</v>
      </c>
      <c r="B37" s="175" t="s">
        <v>175</v>
      </c>
      <c r="C37" s="150" t="s">
        <v>360</v>
      </c>
      <c r="D37" s="151"/>
      <c r="E37" s="151"/>
      <c r="F37" s="459"/>
      <c r="G37" s="606">
        <v>2</v>
      </c>
      <c r="H37" s="153">
        <f>30*G37</f>
        <v>60</v>
      </c>
      <c r="I37" s="149">
        <f>SUMPRODUCT(N37:Y37,$N$7:$Y$7)</f>
        <v>36</v>
      </c>
      <c r="J37" s="153">
        <v>18</v>
      </c>
      <c r="K37" s="150"/>
      <c r="L37" s="150">
        <v>18</v>
      </c>
      <c r="M37" s="149">
        <f t="shared" si="29"/>
        <v>24</v>
      </c>
      <c r="N37" s="167"/>
      <c r="O37" s="167">
        <v>4</v>
      </c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610">
        <f t="shared" si="28"/>
        <v>60</v>
      </c>
      <c r="AA37" s="743"/>
      <c r="AB37" s="743"/>
      <c r="AC37" s="743"/>
      <c r="AD37" s="743">
        <v>1</v>
      </c>
      <c r="AE37" s="743"/>
      <c r="AF37" s="743"/>
      <c r="AG37" s="743"/>
      <c r="AH37" s="743"/>
      <c r="AI37" s="743"/>
      <c r="AJ37" s="743"/>
      <c r="AK37" s="434"/>
      <c r="AL37" s="435">
        <v>1</v>
      </c>
      <c r="AM37" s="435" t="s">
        <v>360</v>
      </c>
      <c r="AN37" s="435" t="s">
        <v>356</v>
      </c>
      <c r="AO37" s="435">
        <v>3</v>
      </c>
      <c r="AP37" s="435" t="s">
        <v>359</v>
      </c>
      <c r="AQ37" s="435" t="s">
        <v>361</v>
      </c>
      <c r="AR37" s="435">
        <v>5</v>
      </c>
      <c r="AS37" s="435" t="s">
        <v>362</v>
      </c>
      <c r="AT37" s="435" t="s">
        <v>363</v>
      </c>
      <c r="AU37" s="435">
        <v>7</v>
      </c>
      <c r="AV37" s="435" t="s">
        <v>364</v>
      </c>
      <c r="AW37" s="435" t="s">
        <v>358</v>
      </c>
      <c r="AX37" s="610"/>
      <c r="AY37" s="610"/>
      <c r="AZ37" s="732">
        <f t="shared" si="16"/>
      </c>
      <c r="BA37" s="436" t="str">
        <f t="shared" si="17"/>
        <v>так</v>
      </c>
      <c r="BB37" s="436">
        <f t="shared" si="18"/>
      </c>
      <c r="BC37" s="436">
        <f t="shared" si="19"/>
      </c>
      <c r="BD37" s="436">
        <f t="shared" si="20"/>
      </c>
      <c r="BE37" s="436">
        <f t="shared" si="21"/>
      </c>
      <c r="BF37" s="436">
        <f t="shared" si="22"/>
      </c>
      <c r="BG37" s="436">
        <f t="shared" si="23"/>
      </c>
      <c r="BH37" s="436">
        <f t="shared" si="24"/>
      </c>
      <c r="BI37" s="436">
        <f t="shared" si="25"/>
      </c>
      <c r="BJ37" s="436">
        <f t="shared" si="26"/>
      </c>
      <c r="BK37" s="436">
        <f t="shared" si="27"/>
      </c>
    </row>
    <row r="38" spans="1:63" s="13" customFormat="1" ht="15.75" hidden="1">
      <c r="A38" s="603" t="s">
        <v>139</v>
      </c>
      <c r="B38" s="175" t="s">
        <v>176</v>
      </c>
      <c r="C38" s="150" t="s">
        <v>361</v>
      </c>
      <c r="D38" s="151"/>
      <c r="E38" s="151"/>
      <c r="F38" s="459"/>
      <c r="G38" s="149">
        <v>3</v>
      </c>
      <c r="H38" s="154">
        <f>30*G38</f>
        <v>90</v>
      </c>
      <c r="I38" s="149">
        <f>SUMPRODUCT(N38:Y38,$N$7:$Y$7)</f>
        <v>36</v>
      </c>
      <c r="J38" s="154">
        <v>18</v>
      </c>
      <c r="K38" s="154">
        <v>18</v>
      </c>
      <c r="L38" s="154"/>
      <c r="M38" s="149">
        <f>H38-I38</f>
        <v>54</v>
      </c>
      <c r="N38" s="167"/>
      <c r="O38" s="167"/>
      <c r="P38" s="167"/>
      <c r="Q38" s="167"/>
      <c r="R38" s="167"/>
      <c r="S38" s="167">
        <v>4</v>
      </c>
      <c r="T38" s="167"/>
      <c r="U38" s="167"/>
      <c r="V38" s="167"/>
      <c r="W38" s="167"/>
      <c r="X38" s="167"/>
      <c r="Y38" s="167"/>
      <c r="Z38" s="436">
        <f t="shared" si="28"/>
        <v>90</v>
      </c>
      <c r="AA38" s="436"/>
      <c r="AB38" s="436"/>
      <c r="AC38" s="436"/>
      <c r="AD38" s="436">
        <v>2</v>
      </c>
      <c r="AE38" s="436"/>
      <c r="AF38" s="436"/>
      <c r="AG38" s="436"/>
      <c r="AH38" s="436"/>
      <c r="AI38" s="436"/>
      <c r="AJ38" s="436"/>
      <c r="AK38" s="434"/>
      <c r="AL38" s="434"/>
      <c r="AM38" s="434"/>
      <c r="AN38" s="434"/>
      <c r="AO38" s="434"/>
      <c r="AP38" s="434"/>
      <c r="AQ38" s="434"/>
      <c r="AR38" s="434"/>
      <c r="AS38" s="434"/>
      <c r="AT38" s="434"/>
      <c r="AU38" s="434"/>
      <c r="AV38" s="434"/>
      <c r="AW38" s="434"/>
      <c r="AX38" s="436"/>
      <c r="AY38" s="436"/>
      <c r="AZ38" s="732">
        <f t="shared" si="16"/>
      </c>
      <c r="BA38" s="436">
        <f t="shared" si="17"/>
      </c>
      <c r="BB38" s="436">
        <f t="shared" si="18"/>
      </c>
      <c r="BC38" s="436">
        <f t="shared" si="19"/>
      </c>
      <c r="BD38" s="436">
        <f t="shared" si="20"/>
      </c>
      <c r="BE38" s="436" t="str">
        <f t="shared" si="21"/>
        <v>так</v>
      </c>
      <c r="BF38" s="436">
        <f t="shared" si="22"/>
      </c>
      <c r="BG38" s="436">
        <f t="shared" si="23"/>
      </c>
      <c r="BH38" s="436">
        <f t="shared" si="24"/>
      </c>
      <c r="BI38" s="436">
        <f t="shared" si="25"/>
      </c>
      <c r="BJ38" s="436">
        <f t="shared" si="26"/>
      </c>
      <c r="BK38" s="436">
        <f t="shared" si="27"/>
      </c>
    </row>
    <row r="39" spans="1:63" s="13" customFormat="1" ht="13.5" customHeight="1" hidden="1">
      <c r="A39" s="603" t="s">
        <v>140</v>
      </c>
      <c r="B39" s="607" t="s">
        <v>306</v>
      </c>
      <c r="C39" s="352"/>
      <c r="D39" s="354">
        <v>1</v>
      </c>
      <c r="E39" s="352"/>
      <c r="F39" s="353"/>
      <c r="G39" s="459">
        <v>2</v>
      </c>
      <c r="H39" s="153">
        <f>G39*30</f>
        <v>60</v>
      </c>
      <c r="I39" s="154">
        <f>J39+K39+L39</f>
        <v>30</v>
      </c>
      <c r="J39" s="153">
        <v>15</v>
      </c>
      <c r="K39" s="150"/>
      <c r="L39" s="150">
        <v>15</v>
      </c>
      <c r="M39" s="149">
        <f>H39-I39</f>
        <v>30</v>
      </c>
      <c r="N39" s="167">
        <v>2</v>
      </c>
      <c r="O39" s="355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436">
        <f t="shared" si="28"/>
        <v>60</v>
      </c>
      <c r="AA39" s="436"/>
      <c r="AB39" s="436"/>
      <c r="AC39" s="436"/>
      <c r="AD39" s="436">
        <v>1</v>
      </c>
      <c r="AE39" s="436"/>
      <c r="AF39" s="436"/>
      <c r="AG39" s="436"/>
      <c r="AH39" s="436"/>
      <c r="AI39" s="436"/>
      <c r="AJ39" s="436"/>
      <c r="AK39" s="434" t="s">
        <v>384</v>
      </c>
      <c r="AL39" s="434">
        <f>COUNTIF($C35:$C56,AL$9)</f>
        <v>1</v>
      </c>
      <c r="AM39" s="434">
        <f>COUNTIF($C35:$C56,AM$9)</f>
        <v>2</v>
      </c>
      <c r="AN39" s="434">
        <f>COUNTIF($C35:$C56,AN$9)</f>
        <v>2</v>
      </c>
      <c r="AO39" s="434">
        <f>COUNTIF($C35:$C56,AO$9)-1</f>
        <v>1</v>
      </c>
      <c r="AP39" s="434">
        <f aca="true" t="shared" si="30" ref="AP39:AW39">COUNTIF($C35:$C56,AP$9)</f>
        <v>1</v>
      </c>
      <c r="AQ39" s="434">
        <f t="shared" si="30"/>
        <v>1</v>
      </c>
      <c r="AR39" s="434">
        <f t="shared" si="30"/>
        <v>1</v>
      </c>
      <c r="AS39" s="434">
        <f t="shared" si="30"/>
        <v>0</v>
      </c>
      <c r="AT39" s="434">
        <f t="shared" si="30"/>
        <v>0</v>
      </c>
      <c r="AU39" s="434">
        <f t="shared" si="30"/>
        <v>0</v>
      </c>
      <c r="AV39" s="434">
        <f t="shared" si="30"/>
        <v>0</v>
      </c>
      <c r="AW39" s="434">
        <f t="shared" si="30"/>
        <v>0</v>
      </c>
      <c r="AX39" s="436"/>
      <c r="AY39" s="436"/>
      <c r="AZ39" s="732" t="str">
        <f t="shared" si="16"/>
        <v>так</v>
      </c>
      <c r="BA39" s="436">
        <f t="shared" si="17"/>
      </c>
      <c r="BB39" s="436">
        <f t="shared" si="18"/>
      </c>
      <c r="BC39" s="436">
        <f t="shared" si="19"/>
      </c>
      <c r="BD39" s="436">
        <f t="shared" si="20"/>
      </c>
      <c r="BE39" s="436">
        <f t="shared" si="21"/>
      </c>
      <c r="BF39" s="436">
        <f t="shared" si="22"/>
      </c>
      <c r="BG39" s="436">
        <f t="shared" si="23"/>
      </c>
      <c r="BH39" s="436">
        <f t="shared" si="24"/>
      </c>
      <c r="BI39" s="436">
        <f t="shared" si="25"/>
      </c>
      <c r="BJ39" s="436">
        <f t="shared" si="26"/>
      </c>
      <c r="BK39" s="436">
        <f t="shared" si="27"/>
      </c>
    </row>
    <row r="40" spans="1:63" s="13" customFormat="1" ht="15.75" hidden="1">
      <c r="A40" s="603" t="s">
        <v>141</v>
      </c>
      <c r="B40" s="175" t="s">
        <v>177</v>
      </c>
      <c r="C40" s="150"/>
      <c r="D40" s="151"/>
      <c r="E40" s="151"/>
      <c r="F40" s="459"/>
      <c r="G40" s="149">
        <v>4.5</v>
      </c>
      <c r="H40" s="149">
        <f>G40*30</f>
        <v>135</v>
      </c>
      <c r="I40" s="149">
        <f>SUM(I41:I42)</f>
        <v>81</v>
      </c>
      <c r="J40" s="149">
        <f>SUM(J41:J42)</f>
        <v>48</v>
      </c>
      <c r="K40" s="149">
        <f>SUM(K41:K42)</f>
        <v>33</v>
      </c>
      <c r="L40" s="149"/>
      <c r="M40" s="149">
        <f t="shared" si="29"/>
        <v>54</v>
      </c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436">
        <f t="shared" si="28"/>
        <v>135</v>
      </c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 t="s">
        <v>385</v>
      </c>
      <c r="AL40" s="434">
        <f aca="true" t="shared" si="31" ref="AL40:AW40">COUNTIF($D35:$D56,AL$9)</f>
        <v>3</v>
      </c>
      <c r="AM40" s="434">
        <f t="shared" si="31"/>
        <v>1</v>
      </c>
      <c r="AN40" s="434">
        <f t="shared" si="31"/>
        <v>1</v>
      </c>
      <c r="AO40" s="434">
        <f t="shared" si="31"/>
        <v>1</v>
      </c>
      <c r="AP40" s="434">
        <f t="shared" si="31"/>
        <v>0</v>
      </c>
      <c r="AQ40" s="434">
        <f t="shared" si="31"/>
        <v>0</v>
      </c>
      <c r="AR40" s="434">
        <f t="shared" si="31"/>
        <v>0</v>
      </c>
      <c r="AS40" s="434">
        <f t="shared" si="31"/>
        <v>0</v>
      </c>
      <c r="AT40" s="434">
        <f t="shared" si="31"/>
        <v>0</v>
      </c>
      <c r="AU40" s="434">
        <f t="shared" si="31"/>
        <v>0</v>
      </c>
      <c r="AV40" s="434">
        <f t="shared" si="31"/>
        <v>0</v>
      </c>
      <c r="AW40" s="434">
        <f t="shared" si="31"/>
        <v>0</v>
      </c>
      <c r="AX40" s="436"/>
      <c r="AY40" s="436"/>
      <c r="AZ40" s="732">
        <f t="shared" si="16"/>
      </c>
      <c r="BA40" s="436">
        <f t="shared" si="17"/>
      </c>
      <c r="BB40" s="436">
        <f t="shared" si="18"/>
      </c>
      <c r="BC40" s="436">
        <f t="shared" si="19"/>
      </c>
      <c r="BD40" s="436">
        <f t="shared" si="20"/>
      </c>
      <c r="BE40" s="436">
        <f t="shared" si="21"/>
      </c>
      <c r="BF40" s="436">
        <f t="shared" si="22"/>
      </c>
      <c r="BG40" s="436">
        <f t="shared" si="23"/>
      </c>
      <c r="BH40" s="436">
        <f t="shared" si="24"/>
      </c>
      <c r="BI40" s="436">
        <f t="shared" si="25"/>
      </c>
      <c r="BJ40" s="436">
        <f t="shared" si="26"/>
      </c>
      <c r="BK40" s="436">
        <f t="shared" si="27"/>
      </c>
    </row>
    <row r="41" spans="1:63" s="13" customFormat="1" ht="15.75" hidden="1">
      <c r="A41" s="149" t="s">
        <v>307</v>
      </c>
      <c r="B41" s="175" t="s">
        <v>177</v>
      </c>
      <c r="C41" s="150"/>
      <c r="D41" s="150">
        <v>1</v>
      </c>
      <c r="E41" s="151"/>
      <c r="F41" s="459"/>
      <c r="G41" s="149">
        <f aca="true" t="shared" si="32" ref="G41:G50">H41/30</f>
        <v>2.5</v>
      </c>
      <c r="H41" s="153">
        <v>75</v>
      </c>
      <c r="I41" s="149">
        <f>SUMPRODUCT(N41:Y41,$N$7:$Y$7)</f>
        <v>45</v>
      </c>
      <c r="J41" s="153">
        <v>30</v>
      </c>
      <c r="K41" s="150">
        <v>15</v>
      </c>
      <c r="L41" s="153"/>
      <c r="M41" s="149">
        <f t="shared" si="29"/>
        <v>30</v>
      </c>
      <c r="N41" s="167">
        <v>3</v>
      </c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436">
        <f t="shared" si="28"/>
        <v>75</v>
      </c>
      <c r="AA41" s="436"/>
      <c r="AB41" s="436"/>
      <c r="AC41" s="436"/>
      <c r="AD41" s="436">
        <v>1</v>
      </c>
      <c r="AE41" s="436"/>
      <c r="AF41" s="436"/>
      <c r="AG41" s="436"/>
      <c r="AH41" s="436"/>
      <c r="AI41" s="436"/>
      <c r="AJ41" s="436"/>
      <c r="AK41" s="436" t="s">
        <v>386</v>
      </c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6"/>
      <c r="AW41" s="436"/>
      <c r="AX41" s="436"/>
      <c r="AY41" s="436"/>
      <c r="AZ41" s="732" t="str">
        <f t="shared" si="16"/>
        <v>так</v>
      </c>
      <c r="BA41" s="436">
        <f t="shared" si="17"/>
      </c>
      <c r="BB41" s="436">
        <f t="shared" si="18"/>
      </c>
      <c r="BC41" s="436">
        <f t="shared" si="19"/>
      </c>
      <c r="BD41" s="436">
        <f t="shared" si="20"/>
      </c>
      <c r="BE41" s="436">
        <f t="shared" si="21"/>
      </c>
      <c r="BF41" s="436">
        <f t="shared" si="22"/>
      </c>
      <c r="BG41" s="436">
        <f t="shared" si="23"/>
      </c>
      <c r="BH41" s="436">
        <f t="shared" si="24"/>
      </c>
      <c r="BI41" s="436">
        <f t="shared" si="25"/>
      </c>
      <c r="BJ41" s="436">
        <f t="shared" si="26"/>
      </c>
      <c r="BK41" s="436">
        <f t="shared" si="27"/>
      </c>
    </row>
    <row r="42" spans="1:63" s="13" customFormat="1" ht="15.75" hidden="1">
      <c r="A42" s="149" t="s">
        <v>308</v>
      </c>
      <c r="B42" s="175" t="s">
        <v>177</v>
      </c>
      <c r="C42" s="150" t="s">
        <v>360</v>
      </c>
      <c r="D42" s="151"/>
      <c r="E42" s="151"/>
      <c r="F42" s="459"/>
      <c r="G42" s="149">
        <f t="shared" si="32"/>
        <v>2</v>
      </c>
      <c r="H42" s="153">
        <v>60</v>
      </c>
      <c r="I42" s="149">
        <f>SUMPRODUCT(N42:Y42,$N$7:$Y$7)</f>
        <v>36</v>
      </c>
      <c r="J42" s="153">
        <v>18</v>
      </c>
      <c r="K42" s="150">
        <v>18</v>
      </c>
      <c r="L42" s="153"/>
      <c r="M42" s="149">
        <f t="shared" si="29"/>
        <v>24</v>
      </c>
      <c r="N42" s="167"/>
      <c r="O42" s="167">
        <v>4</v>
      </c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436">
        <f t="shared" si="28"/>
        <v>60</v>
      </c>
      <c r="AA42" s="436"/>
      <c r="AB42" s="436"/>
      <c r="AC42" s="436"/>
      <c r="AD42" s="436">
        <v>1</v>
      </c>
      <c r="AE42" s="436"/>
      <c r="AF42" s="436"/>
      <c r="AG42" s="436"/>
      <c r="AH42" s="436"/>
      <c r="AI42" s="436"/>
      <c r="AJ42" s="436"/>
      <c r="AK42" s="436" t="s">
        <v>387</v>
      </c>
      <c r="AL42" s="436"/>
      <c r="AM42" s="436"/>
      <c r="AN42" s="436"/>
      <c r="AO42" s="436"/>
      <c r="AP42" s="436"/>
      <c r="AQ42" s="436"/>
      <c r="AR42" s="436"/>
      <c r="AS42" s="436"/>
      <c r="AT42" s="436"/>
      <c r="AU42" s="436"/>
      <c r="AV42" s="436"/>
      <c r="AW42" s="436"/>
      <c r="AX42" s="436"/>
      <c r="AY42" s="436"/>
      <c r="AZ42" s="732">
        <f t="shared" si="16"/>
      </c>
      <c r="BA42" s="436" t="str">
        <f t="shared" si="17"/>
        <v>так</v>
      </c>
      <c r="BB42" s="436">
        <f t="shared" si="18"/>
      </c>
      <c r="BC42" s="436">
        <f t="shared" si="19"/>
      </c>
      <c r="BD42" s="436">
        <f t="shared" si="20"/>
      </c>
      <c r="BE42" s="436">
        <f t="shared" si="21"/>
      </c>
      <c r="BF42" s="436">
        <f t="shared" si="22"/>
      </c>
      <c r="BG42" s="436">
        <f t="shared" si="23"/>
      </c>
      <c r="BH42" s="436">
        <f t="shared" si="24"/>
      </c>
      <c r="BI42" s="436">
        <f t="shared" si="25"/>
      </c>
      <c r="BJ42" s="436">
        <f t="shared" si="26"/>
      </c>
      <c r="BK42" s="436">
        <f t="shared" si="27"/>
      </c>
    </row>
    <row r="43" spans="1:63" s="13" customFormat="1" ht="15.75" hidden="1">
      <c r="A43" s="603" t="s">
        <v>142</v>
      </c>
      <c r="B43" s="175" t="s">
        <v>178</v>
      </c>
      <c r="C43" s="150">
        <v>3</v>
      </c>
      <c r="D43" s="151"/>
      <c r="E43" s="150"/>
      <c r="F43" s="614"/>
      <c r="G43" s="149">
        <f t="shared" si="32"/>
        <v>3.5</v>
      </c>
      <c r="H43" s="153">
        <v>105</v>
      </c>
      <c r="I43" s="149">
        <f>SUMPRODUCT(N43:Y43,$N$7:$Y$7)</f>
        <v>60</v>
      </c>
      <c r="J43" s="153">
        <v>30</v>
      </c>
      <c r="K43" s="150"/>
      <c r="L43" s="150">
        <v>30</v>
      </c>
      <c r="M43" s="149">
        <f t="shared" si="29"/>
        <v>45</v>
      </c>
      <c r="N43" s="167"/>
      <c r="O43" s="167"/>
      <c r="P43" s="167"/>
      <c r="Q43" s="167">
        <v>4</v>
      </c>
      <c r="R43" s="167"/>
      <c r="S43" s="167"/>
      <c r="T43" s="167"/>
      <c r="U43" s="167"/>
      <c r="V43" s="167"/>
      <c r="W43" s="167"/>
      <c r="X43" s="167"/>
      <c r="Y43" s="167"/>
      <c r="Z43" s="436">
        <f t="shared" si="28"/>
        <v>105</v>
      </c>
      <c r="AA43" s="436"/>
      <c r="AB43" s="436"/>
      <c r="AC43" s="436"/>
      <c r="AD43" s="436">
        <v>2</v>
      </c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436"/>
      <c r="AS43" s="436"/>
      <c r="AT43" s="436"/>
      <c r="AU43" s="436"/>
      <c r="AV43" s="436"/>
      <c r="AW43" s="436"/>
      <c r="AX43" s="436"/>
      <c r="AY43" s="436"/>
      <c r="AZ43" s="732">
        <f t="shared" si="16"/>
      </c>
      <c r="BA43" s="436">
        <f t="shared" si="17"/>
      </c>
      <c r="BB43" s="436">
        <f t="shared" si="18"/>
      </c>
      <c r="BC43" s="436" t="str">
        <f t="shared" si="19"/>
        <v>так</v>
      </c>
      <c r="BD43" s="436">
        <f t="shared" si="20"/>
      </c>
      <c r="BE43" s="436">
        <f t="shared" si="21"/>
      </c>
      <c r="BF43" s="436">
        <f t="shared" si="22"/>
      </c>
      <c r="BG43" s="436">
        <f t="shared" si="23"/>
      </c>
      <c r="BH43" s="436">
        <f t="shared" si="24"/>
      </c>
      <c r="BI43" s="436">
        <f t="shared" si="25"/>
      </c>
      <c r="BJ43" s="436">
        <f t="shared" si="26"/>
      </c>
      <c r="BK43" s="436">
        <f t="shared" si="27"/>
      </c>
    </row>
    <row r="44" spans="1:63" s="13" customFormat="1" ht="15.75" customHeight="1" hidden="1">
      <c r="A44" s="603" t="s">
        <v>143</v>
      </c>
      <c r="B44" s="175" t="s">
        <v>179</v>
      </c>
      <c r="C44" s="151"/>
      <c r="D44" s="150"/>
      <c r="E44" s="744"/>
      <c r="F44" s="745"/>
      <c r="G44" s="149">
        <f t="shared" si="32"/>
        <v>3.5</v>
      </c>
      <c r="H44" s="154">
        <v>105</v>
      </c>
      <c r="I44" s="154">
        <f>SUM(I45:I46)</f>
        <v>57</v>
      </c>
      <c r="J44" s="154">
        <f>SUM(J45:J46)</f>
        <v>33</v>
      </c>
      <c r="K44" s="154">
        <f>SUM(K45:K46)</f>
        <v>24</v>
      </c>
      <c r="L44" s="154"/>
      <c r="M44" s="154">
        <f>SUM(M45:M46)</f>
        <v>48</v>
      </c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436">
        <f t="shared" si="28"/>
        <v>105</v>
      </c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6"/>
      <c r="AL44" s="436"/>
      <c r="AM44" s="436"/>
      <c r="AN44" s="436"/>
      <c r="AO44" s="436"/>
      <c r="AP44" s="436"/>
      <c r="AQ44" s="436"/>
      <c r="AR44" s="436"/>
      <c r="AS44" s="436"/>
      <c r="AT44" s="436"/>
      <c r="AU44" s="436"/>
      <c r="AV44" s="436"/>
      <c r="AW44" s="436"/>
      <c r="AX44" s="436"/>
      <c r="AY44" s="436"/>
      <c r="AZ44" s="732">
        <f t="shared" si="16"/>
      </c>
      <c r="BA44" s="436">
        <f t="shared" si="17"/>
      </c>
      <c r="BB44" s="436">
        <f t="shared" si="18"/>
      </c>
      <c r="BC44" s="436">
        <f t="shared" si="19"/>
      </c>
      <c r="BD44" s="436">
        <f t="shared" si="20"/>
      </c>
      <c r="BE44" s="436">
        <f t="shared" si="21"/>
      </c>
      <c r="BF44" s="436">
        <f t="shared" si="22"/>
      </c>
      <c r="BG44" s="436">
        <f t="shared" si="23"/>
      </c>
      <c r="BH44" s="436">
        <f t="shared" si="24"/>
      </c>
      <c r="BI44" s="436">
        <f t="shared" si="25"/>
      </c>
      <c r="BJ44" s="436">
        <f t="shared" si="26"/>
      </c>
      <c r="BK44" s="436">
        <f t="shared" si="27"/>
      </c>
    </row>
    <row r="45" spans="1:63" s="13" customFormat="1" ht="15.75" hidden="1">
      <c r="A45" s="603" t="s">
        <v>184</v>
      </c>
      <c r="B45" s="175" t="s">
        <v>179</v>
      </c>
      <c r="C45" s="151"/>
      <c r="D45" s="150" t="s">
        <v>356</v>
      </c>
      <c r="E45" s="150"/>
      <c r="F45" s="459"/>
      <c r="G45" s="149">
        <f t="shared" si="32"/>
        <v>1.5</v>
      </c>
      <c r="H45" s="153">
        <v>45</v>
      </c>
      <c r="I45" s="149">
        <f>SUMPRODUCT(N45:Y45,$N$7:$Y$7)</f>
        <v>27</v>
      </c>
      <c r="J45" s="153">
        <v>18</v>
      </c>
      <c r="K45" s="150">
        <v>9</v>
      </c>
      <c r="L45" s="150"/>
      <c r="M45" s="149">
        <f aca="true" t="shared" si="33" ref="M45:M52">H45-I45</f>
        <v>18</v>
      </c>
      <c r="N45" s="167"/>
      <c r="O45" s="167"/>
      <c r="P45" s="167">
        <v>3</v>
      </c>
      <c r="Q45" s="167"/>
      <c r="R45" s="167"/>
      <c r="S45" s="167"/>
      <c r="T45" s="167"/>
      <c r="U45" s="167"/>
      <c r="V45" s="167"/>
      <c r="W45" s="167"/>
      <c r="X45" s="167"/>
      <c r="Y45" s="167"/>
      <c r="Z45" s="436">
        <f t="shared" si="28"/>
        <v>45</v>
      </c>
      <c r="AA45" s="436"/>
      <c r="AB45" s="436"/>
      <c r="AC45" s="436"/>
      <c r="AD45" s="436">
        <v>1</v>
      </c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6"/>
      <c r="AX45" s="436"/>
      <c r="AY45" s="436"/>
      <c r="AZ45" s="732">
        <f t="shared" si="16"/>
      </c>
      <c r="BA45" s="436">
        <f t="shared" si="17"/>
      </c>
      <c r="BB45" s="436" t="str">
        <f t="shared" si="18"/>
        <v>так</v>
      </c>
      <c r="BC45" s="436">
        <f t="shared" si="19"/>
      </c>
      <c r="BD45" s="436">
        <f t="shared" si="20"/>
      </c>
      <c r="BE45" s="436">
        <f t="shared" si="21"/>
      </c>
      <c r="BF45" s="436">
        <f t="shared" si="22"/>
      </c>
      <c r="BG45" s="436">
        <f t="shared" si="23"/>
      </c>
      <c r="BH45" s="436">
        <f t="shared" si="24"/>
      </c>
      <c r="BI45" s="436">
        <f t="shared" si="25"/>
      </c>
      <c r="BJ45" s="436">
        <f t="shared" si="26"/>
      </c>
      <c r="BK45" s="436">
        <f t="shared" si="27"/>
      </c>
    </row>
    <row r="46" spans="1:63" s="13" customFormat="1" ht="15.75" hidden="1">
      <c r="A46" s="603" t="s">
        <v>185</v>
      </c>
      <c r="B46" s="175" t="s">
        <v>179</v>
      </c>
      <c r="C46" s="150">
        <v>3</v>
      </c>
      <c r="D46" s="150"/>
      <c r="E46" s="150"/>
      <c r="F46" s="459"/>
      <c r="G46" s="149">
        <f t="shared" si="32"/>
        <v>2</v>
      </c>
      <c r="H46" s="153">
        <v>60</v>
      </c>
      <c r="I46" s="149">
        <f>SUMPRODUCT(N46:Y46,$N$7:$Y$7)</f>
        <v>30</v>
      </c>
      <c r="J46" s="153">
        <v>15</v>
      </c>
      <c r="K46" s="150">
        <v>15</v>
      </c>
      <c r="L46" s="150"/>
      <c r="M46" s="149">
        <f t="shared" si="33"/>
        <v>30</v>
      </c>
      <c r="N46" s="167"/>
      <c r="O46" s="167"/>
      <c r="P46" s="167"/>
      <c r="Q46" s="167">
        <v>2</v>
      </c>
      <c r="R46" s="167"/>
      <c r="S46" s="167"/>
      <c r="T46" s="167"/>
      <c r="U46" s="167"/>
      <c r="V46" s="167"/>
      <c r="W46" s="167"/>
      <c r="X46" s="167"/>
      <c r="Y46" s="167"/>
      <c r="Z46" s="436">
        <f t="shared" si="28"/>
        <v>60</v>
      </c>
      <c r="AA46" s="436"/>
      <c r="AB46" s="436"/>
      <c r="AC46" s="436"/>
      <c r="AD46" s="436">
        <v>2</v>
      </c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6"/>
      <c r="AW46" s="436"/>
      <c r="AX46" s="436"/>
      <c r="AY46" s="436"/>
      <c r="AZ46" s="732">
        <f t="shared" si="16"/>
      </c>
      <c r="BA46" s="436">
        <f t="shared" si="17"/>
      </c>
      <c r="BB46" s="436">
        <f t="shared" si="18"/>
      </c>
      <c r="BC46" s="436" t="str">
        <f t="shared" si="19"/>
        <v>так</v>
      </c>
      <c r="BD46" s="436">
        <f t="shared" si="20"/>
      </c>
      <c r="BE46" s="436">
        <f t="shared" si="21"/>
      </c>
      <c r="BF46" s="436">
        <f t="shared" si="22"/>
      </c>
      <c r="BG46" s="436">
        <f t="shared" si="23"/>
      </c>
      <c r="BH46" s="436">
        <f t="shared" si="24"/>
      </c>
      <c r="BI46" s="436">
        <f t="shared" si="25"/>
      </c>
      <c r="BJ46" s="436">
        <f t="shared" si="26"/>
      </c>
      <c r="BK46" s="436">
        <f t="shared" si="27"/>
      </c>
    </row>
    <row r="47" spans="1:63" s="13" customFormat="1" ht="15.75" hidden="1">
      <c r="A47" s="603" t="s">
        <v>144</v>
      </c>
      <c r="B47" s="175" t="s">
        <v>180</v>
      </c>
      <c r="C47" s="150"/>
      <c r="D47" s="151"/>
      <c r="E47" s="150"/>
      <c r="F47" s="459"/>
      <c r="G47" s="149">
        <f t="shared" si="32"/>
        <v>10.5</v>
      </c>
      <c r="H47" s="149">
        <v>315</v>
      </c>
      <c r="I47" s="149">
        <f>SUM(I48:I50)</f>
        <v>162</v>
      </c>
      <c r="J47" s="149">
        <f>SUM(J48:J50)</f>
        <v>81</v>
      </c>
      <c r="K47" s="149"/>
      <c r="L47" s="149">
        <f>SUM(L48:L50)</f>
        <v>81</v>
      </c>
      <c r="M47" s="149">
        <f t="shared" si="33"/>
        <v>153</v>
      </c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436">
        <f t="shared" si="28"/>
        <v>315</v>
      </c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/>
      <c r="AV47" s="436"/>
      <c r="AW47" s="436"/>
      <c r="AX47" s="436"/>
      <c r="AY47" s="436"/>
      <c r="AZ47" s="732">
        <f t="shared" si="16"/>
      </c>
      <c r="BA47" s="436">
        <f t="shared" si="17"/>
      </c>
      <c r="BB47" s="436">
        <f t="shared" si="18"/>
      </c>
      <c r="BC47" s="436">
        <f t="shared" si="19"/>
      </c>
      <c r="BD47" s="436">
        <f t="shared" si="20"/>
      </c>
      <c r="BE47" s="436">
        <f t="shared" si="21"/>
      </c>
      <c r="BF47" s="436">
        <f t="shared" si="22"/>
      </c>
      <c r="BG47" s="436">
        <f t="shared" si="23"/>
      </c>
      <c r="BH47" s="436">
        <f t="shared" si="24"/>
      </c>
      <c r="BI47" s="436">
        <f t="shared" si="25"/>
      </c>
      <c r="BJ47" s="436">
        <f t="shared" si="26"/>
      </c>
      <c r="BK47" s="436">
        <f t="shared" si="27"/>
      </c>
    </row>
    <row r="48" spans="1:63" s="13" customFormat="1" ht="15.75" hidden="1">
      <c r="A48" s="603" t="s">
        <v>309</v>
      </c>
      <c r="B48" s="175" t="s">
        <v>180</v>
      </c>
      <c r="C48" s="150">
        <v>1</v>
      </c>
      <c r="D48" s="150"/>
      <c r="E48" s="151"/>
      <c r="F48" s="459"/>
      <c r="G48" s="149">
        <f t="shared" si="32"/>
        <v>6.5</v>
      </c>
      <c r="H48" s="153">
        <v>195</v>
      </c>
      <c r="I48" s="149">
        <f>SUMPRODUCT(N48:Y48,$N$7:$Y$7)</f>
        <v>90</v>
      </c>
      <c r="J48" s="153">
        <v>45</v>
      </c>
      <c r="K48" s="150"/>
      <c r="L48" s="153">
        <v>45</v>
      </c>
      <c r="M48" s="149">
        <f t="shared" si="33"/>
        <v>105</v>
      </c>
      <c r="N48" s="167">
        <v>6</v>
      </c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436">
        <f t="shared" si="28"/>
        <v>195</v>
      </c>
      <c r="AA48" s="436"/>
      <c r="AB48" s="436"/>
      <c r="AC48" s="436"/>
      <c r="AD48" s="436">
        <v>1</v>
      </c>
      <c r="AE48" s="436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6"/>
      <c r="AQ48" s="436"/>
      <c r="AR48" s="436"/>
      <c r="AS48" s="436"/>
      <c r="AT48" s="436"/>
      <c r="AU48" s="436"/>
      <c r="AV48" s="436"/>
      <c r="AW48" s="436"/>
      <c r="AX48" s="436"/>
      <c r="AY48" s="436"/>
      <c r="AZ48" s="732" t="str">
        <f t="shared" si="16"/>
        <v>так</v>
      </c>
      <c r="BA48" s="436">
        <f t="shared" si="17"/>
      </c>
      <c r="BB48" s="436">
        <f t="shared" si="18"/>
      </c>
      <c r="BC48" s="436">
        <f t="shared" si="19"/>
      </c>
      <c r="BD48" s="436">
        <f t="shared" si="20"/>
      </c>
      <c r="BE48" s="436">
        <f t="shared" si="21"/>
      </c>
      <c r="BF48" s="436">
        <f t="shared" si="22"/>
      </c>
      <c r="BG48" s="436">
        <f t="shared" si="23"/>
      </c>
      <c r="BH48" s="436">
        <f t="shared" si="24"/>
      </c>
      <c r="BI48" s="436">
        <f t="shared" si="25"/>
      </c>
      <c r="BJ48" s="436">
        <f t="shared" si="26"/>
      </c>
      <c r="BK48" s="436">
        <f t="shared" si="27"/>
      </c>
    </row>
    <row r="49" spans="1:63" s="13" customFormat="1" ht="15.75" hidden="1">
      <c r="A49" s="603" t="s">
        <v>310</v>
      </c>
      <c r="B49" s="175" t="s">
        <v>180</v>
      </c>
      <c r="C49" s="150"/>
      <c r="D49" s="150"/>
      <c r="E49" s="151"/>
      <c r="F49" s="459"/>
      <c r="G49" s="149">
        <f t="shared" si="32"/>
        <v>2</v>
      </c>
      <c r="H49" s="153">
        <v>60</v>
      </c>
      <c r="I49" s="149">
        <f>SUMPRODUCT(N49:Y49,$N$7:$Y$7)</f>
        <v>36</v>
      </c>
      <c r="J49" s="153">
        <v>18</v>
      </c>
      <c r="K49" s="150"/>
      <c r="L49" s="153">
        <v>18</v>
      </c>
      <c r="M49" s="149">
        <f t="shared" si="33"/>
        <v>24</v>
      </c>
      <c r="N49" s="167"/>
      <c r="O49" s="167">
        <v>4</v>
      </c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436">
        <f t="shared" si="28"/>
        <v>60</v>
      </c>
      <c r="AA49" s="436"/>
      <c r="AB49" s="436"/>
      <c r="AC49" s="436"/>
      <c r="AD49" s="436">
        <v>1</v>
      </c>
      <c r="AE49" s="436"/>
      <c r="AF49" s="436"/>
      <c r="AG49" s="436"/>
      <c r="AH49" s="436"/>
      <c r="AI49" s="436"/>
      <c r="AJ49" s="436"/>
      <c r="AK49" s="436"/>
      <c r="AL49" s="436"/>
      <c r="AM49" s="436"/>
      <c r="AN49" s="436"/>
      <c r="AO49" s="436"/>
      <c r="AP49" s="436"/>
      <c r="AQ49" s="436"/>
      <c r="AR49" s="436"/>
      <c r="AS49" s="436"/>
      <c r="AT49" s="436"/>
      <c r="AU49" s="436"/>
      <c r="AV49" s="436"/>
      <c r="AW49" s="436"/>
      <c r="AX49" s="436"/>
      <c r="AY49" s="436"/>
      <c r="AZ49" s="732">
        <f t="shared" si="16"/>
      </c>
      <c r="BA49" s="436" t="str">
        <f t="shared" si="17"/>
        <v>так</v>
      </c>
      <c r="BB49" s="436">
        <f t="shared" si="18"/>
      </c>
      <c r="BC49" s="436">
        <f t="shared" si="19"/>
      </c>
      <c r="BD49" s="436">
        <f t="shared" si="20"/>
      </c>
      <c r="BE49" s="436">
        <f t="shared" si="21"/>
      </c>
      <c r="BF49" s="436">
        <f t="shared" si="22"/>
      </c>
      <c r="BG49" s="436">
        <f t="shared" si="23"/>
      </c>
      <c r="BH49" s="436">
        <f t="shared" si="24"/>
      </c>
      <c r="BI49" s="436">
        <f t="shared" si="25"/>
      </c>
      <c r="BJ49" s="436">
        <f t="shared" si="26"/>
      </c>
      <c r="BK49" s="436">
        <f t="shared" si="27"/>
      </c>
    </row>
    <row r="50" spans="1:63" s="13" customFormat="1" ht="15.75" hidden="1">
      <c r="A50" s="603" t="s">
        <v>311</v>
      </c>
      <c r="B50" s="175" t="s">
        <v>180</v>
      </c>
      <c r="C50" s="150" t="s">
        <v>356</v>
      </c>
      <c r="D50" s="151"/>
      <c r="E50" s="151"/>
      <c r="F50" s="459"/>
      <c r="G50" s="149">
        <f t="shared" si="32"/>
        <v>2</v>
      </c>
      <c r="H50" s="153">
        <v>60</v>
      </c>
      <c r="I50" s="149">
        <f>SUMPRODUCT(N50:Y50,$N$7:$Y$7)</f>
        <v>36</v>
      </c>
      <c r="J50" s="153">
        <v>18</v>
      </c>
      <c r="K50" s="150"/>
      <c r="L50" s="153">
        <v>18</v>
      </c>
      <c r="M50" s="149">
        <f t="shared" si="33"/>
        <v>24</v>
      </c>
      <c r="N50" s="167"/>
      <c r="O50" s="167"/>
      <c r="P50" s="167">
        <v>4</v>
      </c>
      <c r="Q50" s="167"/>
      <c r="R50" s="167"/>
      <c r="S50" s="167"/>
      <c r="T50" s="167"/>
      <c r="U50" s="167"/>
      <c r="V50" s="167"/>
      <c r="W50" s="167"/>
      <c r="X50" s="167"/>
      <c r="Y50" s="167"/>
      <c r="Z50" s="436">
        <f t="shared" si="28"/>
        <v>60</v>
      </c>
      <c r="AA50" s="436"/>
      <c r="AB50" s="436"/>
      <c r="AC50" s="436"/>
      <c r="AD50" s="436">
        <v>1</v>
      </c>
      <c r="AE50" s="436"/>
      <c r="AF50" s="436"/>
      <c r="AG50" s="436"/>
      <c r="AH50" s="436"/>
      <c r="AI50" s="436"/>
      <c r="AJ50" s="436"/>
      <c r="AK50" s="436"/>
      <c r="AL50" s="436"/>
      <c r="AM50" s="436"/>
      <c r="AN50" s="436"/>
      <c r="AO50" s="436"/>
      <c r="AP50" s="436"/>
      <c r="AQ50" s="436"/>
      <c r="AR50" s="436"/>
      <c r="AS50" s="436"/>
      <c r="AT50" s="436"/>
      <c r="AU50" s="436"/>
      <c r="AV50" s="436"/>
      <c r="AW50" s="436"/>
      <c r="AX50" s="436"/>
      <c r="AY50" s="436"/>
      <c r="AZ50" s="732">
        <f t="shared" si="16"/>
      </c>
      <c r="BA50" s="436">
        <f t="shared" si="17"/>
      </c>
      <c r="BB50" s="436" t="str">
        <f t="shared" si="18"/>
        <v>так</v>
      </c>
      <c r="BC50" s="436">
        <f t="shared" si="19"/>
      </c>
      <c r="BD50" s="436">
        <f t="shared" si="20"/>
      </c>
      <c r="BE50" s="436">
        <f t="shared" si="21"/>
      </c>
      <c r="BF50" s="436">
        <f t="shared" si="22"/>
      </c>
      <c r="BG50" s="436">
        <f t="shared" si="23"/>
      </c>
      <c r="BH50" s="436">
        <f t="shared" si="24"/>
      </c>
      <c r="BI50" s="436">
        <f t="shared" si="25"/>
      </c>
      <c r="BJ50" s="436">
        <f t="shared" si="26"/>
      </c>
      <c r="BK50" s="436">
        <f t="shared" si="27"/>
      </c>
    </row>
    <row r="51" spans="1:63" s="13" customFormat="1" ht="15.75" hidden="1">
      <c r="A51" s="603" t="s">
        <v>145</v>
      </c>
      <c r="B51" s="175" t="s">
        <v>181</v>
      </c>
      <c r="C51" s="150">
        <v>5</v>
      </c>
      <c r="D51" s="151"/>
      <c r="E51" s="151"/>
      <c r="F51" s="459"/>
      <c r="G51" s="149">
        <v>4</v>
      </c>
      <c r="H51" s="153">
        <f>G51*30</f>
        <v>120</v>
      </c>
      <c r="I51" s="149">
        <f>SUMPRODUCT(N51:Y51,$N$7:$Y$7)</f>
        <v>0</v>
      </c>
      <c r="J51" s="153">
        <v>30</v>
      </c>
      <c r="K51" s="150"/>
      <c r="L51" s="150">
        <v>30</v>
      </c>
      <c r="M51" s="149">
        <f>H51-I51</f>
        <v>120</v>
      </c>
      <c r="N51" s="167"/>
      <c r="O51" s="167"/>
      <c r="P51" s="167"/>
      <c r="Q51" s="167"/>
      <c r="R51" s="167"/>
      <c r="S51" s="167"/>
      <c r="T51" s="167">
        <v>4</v>
      </c>
      <c r="U51" s="167"/>
      <c r="V51" s="167"/>
      <c r="W51" s="167"/>
      <c r="X51" s="167"/>
      <c r="Y51" s="167"/>
      <c r="Z51" s="436">
        <f t="shared" si="28"/>
        <v>120</v>
      </c>
      <c r="AA51" s="436"/>
      <c r="AB51" s="436"/>
      <c r="AC51" s="436"/>
      <c r="AD51" s="436">
        <v>3</v>
      </c>
      <c r="AE51" s="436"/>
      <c r="AF51" s="436"/>
      <c r="AG51" s="436"/>
      <c r="AH51" s="436"/>
      <c r="AI51" s="436"/>
      <c r="AJ51" s="436"/>
      <c r="AK51" s="436"/>
      <c r="AL51" s="436"/>
      <c r="AM51" s="436"/>
      <c r="AN51" s="436"/>
      <c r="AO51" s="436"/>
      <c r="AP51" s="436"/>
      <c r="AQ51" s="436"/>
      <c r="AR51" s="436"/>
      <c r="AS51" s="436"/>
      <c r="AT51" s="436"/>
      <c r="AU51" s="436"/>
      <c r="AV51" s="436"/>
      <c r="AW51" s="436"/>
      <c r="AX51" s="436"/>
      <c r="AY51" s="436"/>
      <c r="AZ51" s="732">
        <f t="shared" si="16"/>
      </c>
      <c r="BA51" s="436">
        <f t="shared" si="17"/>
      </c>
      <c r="BB51" s="436">
        <f t="shared" si="18"/>
      </c>
      <c r="BC51" s="436">
        <f t="shared" si="19"/>
      </c>
      <c r="BD51" s="436">
        <f t="shared" si="20"/>
      </c>
      <c r="BE51" s="436">
        <f t="shared" si="21"/>
      </c>
      <c r="BF51" s="436" t="str">
        <f t="shared" si="22"/>
        <v>так</v>
      </c>
      <c r="BG51" s="436">
        <f t="shared" si="23"/>
      </c>
      <c r="BH51" s="436">
        <f t="shared" si="24"/>
      </c>
      <c r="BI51" s="436">
        <f t="shared" si="25"/>
      </c>
      <c r="BJ51" s="436">
        <f t="shared" si="26"/>
      </c>
      <c r="BK51" s="436">
        <f t="shared" si="27"/>
      </c>
    </row>
    <row r="52" spans="1:63" s="13" customFormat="1" ht="15.75" hidden="1">
      <c r="A52" s="603" t="s">
        <v>146</v>
      </c>
      <c r="B52" s="175" t="s">
        <v>182</v>
      </c>
      <c r="C52" s="150" t="s">
        <v>359</v>
      </c>
      <c r="D52" s="150"/>
      <c r="E52" s="151"/>
      <c r="F52" s="459"/>
      <c r="G52" s="149">
        <v>3</v>
      </c>
      <c r="H52" s="153">
        <f>30*G52</f>
        <v>90</v>
      </c>
      <c r="I52" s="149">
        <f>SUMPRODUCT(N52:Y52,$N$7:$Y$7)</f>
        <v>36</v>
      </c>
      <c r="J52" s="153">
        <v>18</v>
      </c>
      <c r="K52" s="150"/>
      <c r="L52" s="150">
        <v>18</v>
      </c>
      <c r="M52" s="149">
        <f t="shared" si="33"/>
        <v>54</v>
      </c>
      <c r="N52" s="167"/>
      <c r="O52" s="167"/>
      <c r="P52" s="167"/>
      <c r="Q52" s="167"/>
      <c r="R52" s="167">
        <v>4</v>
      </c>
      <c r="S52" s="167"/>
      <c r="T52" s="167"/>
      <c r="U52" s="167"/>
      <c r="V52" s="167"/>
      <c r="W52" s="167"/>
      <c r="X52" s="167"/>
      <c r="Y52" s="167"/>
      <c r="Z52" s="436"/>
      <c r="AA52" s="436"/>
      <c r="AB52" s="436"/>
      <c r="AC52" s="436"/>
      <c r="AD52" s="436">
        <v>2</v>
      </c>
      <c r="AE52" s="436"/>
      <c r="AF52" s="436"/>
      <c r="AG52" s="436"/>
      <c r="AH52" s="436"/>
      <c r="AI52" s="436"/>
      <c r="AJ52" s="436"/>
      <c r="AK52" s="436"/>
      <c r="AL52" s="436"/>
      <c r="AM52" s="436"/>
      <c r="AN52" s="436"/>
      <c r="AO52" s="436"/>
      <c r="AP52" s="436"/>
      <c r="AQ52" s="436"/>
      <c r="AR52" s="436"/>
      <c r="AS52" s="436"/>
      <c r="AT52" s="436"/>
      <c r="AU52" s="436"/>
      <c r="AV52" s="436"/>
      <c r="AW52" s="436"/>
      <c r="AX52" s="436"/>
      <c r="AY52" s="436"/>
      <c r="AZ52" s="732">
        <f t="shared" si="16"/>
      </c>
      <c r="BA52" s="436">
        <f t="shared" si="17"/>
      </c>
      <c r="BB52" s="436">
        <f t="shared" si="18"/>
      </c>
      <c r="BC52" s="436">
        <f t="shared" si="19"/>
      </c>
      <c r="BD52" s="436" t="str">
        <f t="shared" si="20"/>
        <v>так</v>
      </c>
      <c r="BE52" s="436">
        <f t="shared" si="21"/>
      </c>
      <c r="BF52" s="436">
        <f t="shared" si="22"/>
      </c>
      <c r="BG52" s="436">
        <f t="shared" si="23"/>
      </c>
      <c r="BH52" s="436">
        <f t="shared" si="24"/>
      </c>
      <c r="BI52" s="436">
        <f t="shared" si="25"/>
      </c>
      <c r="BJ52" s="436">
        <f t="shared" si="26"/>
      </c>
      <c r="BK52" s="436">
        <f t="shared" si="27"/>
      </c>
    </row>
    <row r="53" spans="1:63" s="438" customFormat="1" ht="15.75" hidden="1">
      <c r="A53" s="611" t="s">
        <v>147</v>
      </c>
      <c r="B53" s="437" t="s">
        <v>51</v>
      </c>
      <c r="C53" s="441"/>
      <c r="D53" s="442"/>
      <c r="E53" s="442"/>
      <c r="F53" s="488"/>
      <c r="G53" s="416">
        <v>6</v>
      </c>
      <c r="H53" s="416">
        <f>G53*30</f>
        <v>180</v>
      </c>
      <c r="I53" s="443">
        <f>SUM(I54:I55)</f>
        <v>108</v>
      </c>
      <c r="J53" s="443">
        <f>SUM(J54:J55)</f>
        <v>54</v>
      </c>
      <c r="K53" s="443">
        <f>SUM(K54:K55)</f>
        <v>27</v>
      </c>
      <c r="L53" s="443">
        <f>SUM(L54:L55)</f>
        <v>27</v>
      </c>
      <c r="M53" s="416">
        <f>H53-I53</f>
        <v>72</v>
      </c>
      <c r="N53" s="444"/>
      <c r="O53" s="444"/>
      <c r="P53" s="444"/>
      <c r="Q53" s="444"/>
      <c r="R53" s="444"/>
      <c r="S53" s="444"/>
      <c r="T53" s="444"/>
      <c r="U53" s="444"/>
      <c r="V53" s="612"/>
      <c r="W53" s="444"/>
      <c r="X53" s="444"/>
      <c r="Y53" s="444"/>
      <c r="Z53" s="613"/>
      <c r="AA53" s="613"/>
      <c r="AB53" s="613"/>
      <c r="AC53" s="613"/>
      <c r="AD53" s="613"/>
      <c r="AE53" s="613"/>
      <c r="AF53" s="613"/>
      <c r="AG53" s="613"/>
      <c r="AH53" s="613"/>
      <c r="AI53" s="613"/>
      <c r="AJ53" s="613"/>
      <c r="AK53" s="613"/>
      <c r="AL53" s="613"/>
      <c r="AM53" s="613"/>
      <c r="AN53" s="613"/>
      <c r="AO53" s="613"/>
      <c r="AP53" s="613"/>
      <c r="AQ53" s="613"/>
      <c r="AR53" s="613"/>
      <c r="AS53" s="613"/>
      <c r="AT53" s="613"/>
      <c r="AU53" s="613"/>
      <c r="AV53" s="613"/>
      <c r="AW53" s="613"/>
      <c r="AX53" s="613"/>
      <c r="AY53" s="613"/>
      <c r="AZ53" s="732">
        <f t="shared" si="16"/>
      </c>
      <c r="BA53" s="436">
        <f t="shared" si="17"/>
      </c>
      <c r="BB53" s="436">
        <f t="shared" si="18"/>
      </c>
      <c r="BC53" s="436">
        <f t="shared" si="19"/>
      </c>
      <c r="BD53" s="436">
        <f t="shared" si="20"/>
      </c>
      <c r="BE53" s="436">
        <f t="shared" si="21"/>
      </c>
      <c r="BF53" s="436">
        <f t="shared" si="22"/>
      </c>
      <c r="BG53" s="436">
        <f t="shared" si="23"/>
      </c>
      <c r="BH53" s="436">
        <f t="shared" si="24"/>
      </c>
      <c r="BI53" s="436">
        <f t="shared" si="25"/>
      </c>
      <c r="BJ53" s="436">
        <f t="shared" si="26"/>
      </c>
      <c r="BK53" s="436">
        <f t="shared" si="27"/>
      </c>
    </row>
    <row r="54" spans="1:63" s="438" customFormat="1" ht="15.75" hidden="1">
      <c r="A54" s="611" t="s">
        <v>312</v>
      </c>
      <c r="B54" s="437" t="s">
        <v>51</v>
      </c>
      <c r="C54" s="441"/>
      <c r="D54" s="441" t="s">
        <v>360</v>
      </c>
      <c r="E54" s="442"/>
      <c r="F54" s="488"/>
      <c r="G54" s="416">
        <v>2.5</v>
      </c>
      <c r="H54" s="416">
        <f>G54*30</f>
        <v>75</v>
      </c>
      <c r="I54" s="443">
        <f>J54+K54+L54</f>
        <v>45</v>
      </c>
      <c r="J54" s="445">
        <v>27</v>
      </c>
      <c r="K54" s="441">
        <v>9</v>
      </c>
      <c r="L54" s="441">
        <v>9</v>
      </c>
      <c r="M54" s="416">
        <f>H54-I54</f>
        <v>30</v>
      </c>
      <c r="N54" s="444"/>
      <c r="O54" s="444">
        <v>5</v>
      </c>
      <c r="P54" s="444"/>
      <c r="Q54" s="444"/>
      <c r="R54" s="444"/>
      <c r="S54" s="444"/>
      <c r="T54" s="444"/>
      <c r="U54" s="444"/>
      <c r="V54" s="612"/>
      <c r="W54" s="444"/>
      <c r="X54" s="444"/>
      <c r="Y54" s="444"/>
      <c r="Z54" s="613"/>
      <c r="AA54" s="613"/>
      <c r="AB54" s="613"/>
      <c r="AC54" s="613"/>
      <c r="AD54" s="613">
        <v>1</v>
      </c>
      <c r="AE54" s="613"/>
      <c r="AF54" s="613"/>
      <c r="AG54" s="613"/>
      <c r="AH54" s="613"/>
      <c r="AI54" s="613"/>
      <c r="AJ54" s="613"/>
      <c r="AK54" s="613"/>
      <c r="AL54" s="613"/>
      <c r="AM54" s="613"/>
      <c r="AN54" s="613"/>
      <c r="AO54" s="613"/>
      <c r="AP54" s="613"/>
      <c r="AQ54" s="613"/>
      <c r="AR54" s="613"/>
      <c r="AS54" s="613"/>
      <c r="AT54" s="613"/>
      <c r="AU54" s="613"/>
      <c r="AV54" s="613"/>
      <c r="AW54" s="613"/>
      <c r="AX54" s="613"/>
      <c r="AY54" s="613"/>
      <c r="AZ54" s="732">
        <f t="shared" si="16"/>
      </c>
      <c r="BA54" s="436" t="str">
        <f t="shared" si="17"/>
        <v>так</v>
      </c>
      <c r="BB54" s="436">
        <f t="shared" si="18"/>
      </c>
      <c r="BC54" s="436">
        <f t="shared" si="19"/>
      </c>
      <c r="BD54" s="436">
        <f t="shared" si="20"/>
      </c>
      <c r="BE54" s="436">
        <f t="shared" si="21"/>
      </c>
      <c r="BF54" s="436">
        <f t="shared" si="22"/>
      </c>
      <c r="BG54" s="436">
        <f t="shared" si="23"/>
      </c>
      <c r="BH54" s="436">
        <f t="shared" si="24"/>
      </c>
      <c r="BI54" s="436">
        <f t="shared" si="25"/>
      </c>
      <c r="BJ54" s="436">
        <f t="shared" si="26"/>
      </c>
      <c r="BK54" s="436">
        <f t="shared" si="27"/>
      </c>
    </row>
    <row r="55" spans="1:63" s="438" customFormat="1" ht="15.75" hidden="1">
      <c r="A55" s="611" t="s">
        <v>313</v>
      </c>
      <c r="B55" s="437" t="s">
        <v>51</v>
      </c>
      <c r="C55" s="441" t="s">
        <v>356</v>
      </c>
      <c r="D55" s="441"/>
      <c r="E55" s="442"/>
      <c r="F55" s="488"/>
      <c r="G55" s="416">
        <v>3.5</v>
      </c>
      <c r="H55" s="416">
        <f>G55*30</f>
        <v>105</v>
      </c>
      <c r="I55" s="443">
        <f>J55+K55+L55</f>
        <v>63</v>
      </c>
      <c r="J55" s="445">
        <v>27</v>
      </c>
      <c r="K55" s="441">
        <v>18</v>
      </c>
      <c r="L55" s="441">
        <v>18</v>
      </c>
      <c r="M55" s="416">
        <f>H55-I55</f>
        <v>42</v>
      </c>
      <c r="N55" s="444"/>
      <c r="O55" s="444"/>
      <c r="P55" s="444">
        <v>7</v>
      </c>
      <c r="Q55" s="444"/>
      <c r="R55" s="444"/>
      <c r="S55" s="444"/>
      <c r="T55" s="444"/>
      <c r="U55" s="444"/>
      <c r="V55" s="612"/>
      <c r="W55" s="444"/>
      <c r="X55" s="444"/>
      <c r="Y55" s="444"/>
      <c r="Z55" s="613"/>
      <c r="AA55" s="613"/>
      <c r="AB55" s="613"/>
      <c r="AC55" s="613"/>
      <c r="AD55" s="613">
        <v>1</v>
      </c>
      <c r="AE55" s="613"/>
      <c r="AF55" s="613"/>
      <c r="AG55" s="613"/>
      <c r="AH55" s="613"/>
      <c r="AI55" s="613"/>
      <c r="AJ55" s="613"/>
      <c r="AK55" s="613"/>
      <c r="AL55" s="613"/>
      <c r="AM55" s="613"/>
      <c r="AN55" s="613"/>
      <c r="AO55" s="613"/>
      <c r="AP55" s="613"/>
      <c r="AQ55" s="613"/>
      <c r="AR55" s="613"/>
      <c r="AS55" s="613"/>
      <c r="AT55" s="613"/>
      <c r="AU55" s="613"/>
      <c r="AV55" s="613"/>
      <c r="AW55" s="613"/>
      <c r="AX55" s="613"/>
      <c r="AY55" s="613"/>
      <c r="AZ55" s="732">
        <f t="shared" si="16"/>
      </c>
      <c r="BA55" s="436">
        <f t="shared" si="17"/>
      </c>
      <c r="BB55" s="436" t="str">
        <f t="shared" si="18"/>
        <v>так</v>
      </c>
      <c r="BC55" s="436">
        <f t="shared" si="19"/>
      </c>
      <c r="BD55" s="436">
        <f t="shared" si="20"/>
      </c>
      <c r="BE55" s="436">
        <f t="shared" si="21"/>
      </c>
      <c r="BF55" s="436">
        <f t="shared" si="22"/>
      </c>
      <c r="BG55" s="436">
        <f t="shared" si="23"/>
      </c>
      <c r="BH55" s="436">
        <f t="shared" si="24"/>
      </c>
      <c r="BI55" s="436">
        <f t="shared" si="25"/>
      </c>
      <c r="BJ55" s="436">
        <f t="shared" si="26"/>
      </c>
      <c r="BK55" s="436">
        <f t="shared" si="27"/>
      </c>
    </row>
    <row r="56" spans="1:63" s="13" customFormat="1" ht="15.75" hidden="1">
      <c r="A56" s="601" t="s">
        <v>314</v>
      </c>
      <c r="B56" s="175" t="s">
        <v>183</v>
      </c>
      <c r="C56" s="150"/>
      <c r="D56" s="150">
        <v>3</v>
      </c>
      <c r="E56" s="151"/>
      <c r="F56" s="459"/>
      <c r="G56" s="149">
        <v>3</v>
      </c>
      <c r="H56" s="153">
        <v>90</v>
      </c>
      <c r="I56" s="149">
        <f>SUMPRODUCT(N56:Y56,$N$7:$Y$7)</f>
        <v>45</v>
      </c>
      <c r="J56" s="153">
        <v>30</v>
      </c>
      <c r="K56" s="150"/>
      <c r="L56" s="150">
        <v>15</v>
      </c>
      <c r="M56" s="149">
        <f>H56-I56</f>
        <v>45</v>
      </c>
      <c r="N56" s="167"/>
      <c r="O56" s="167"/>
      <c r="P56" s="167"/>
      <c r="Q56" s="167">
        <v>3</v>
      </c>
      <c r="R56" s="167"/>
      <c r="S56" s="167"/>
      <c r="T56" s="167"/>
      <c r="U56" s="167"/>
      <c r="V56" s="167"/>
      <c r="W56" s="167"/>
      <c r="X56" s="167"/>
      <c r="Y56" s="167"/>
      <c r="Z56" s="436"/>
      <c r="AA56" s="436"/>
      <c r="AB56" s="436"/>
      <c r="AC56" s="436"/>
      <c r="AD56" s="436">
        <v>2</v>
      </c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6"/>
      <c r="AW56" s="436"/>
      <c r="AX56" s="436"/>
      <c r="AY56" s="436"/>
      <c r="AZ56" s="732">
        <f t="shared" si="16"/>
      </c>
      <c r="BA56" s="436">
        <f t="shared" si="17"/>
      </c>
      <c r="BB56" s="436">
        <f t="shared" si="18"/>
      </c>
      <c r="BC56" s="436" t="str">
        <f t="shared" si="19"/>
        <v>так</v>
      </c>
      <c r="BD56" s="436">
        <f t="shared" si="20"/>
      </c>
      <c r="BE56" s="436">
        <f t="shared" si="21"/>
      </c>
      <c r="BF56" s="436">
        <f t="shared" si="22"/>
      </c>
      <c r="BG56" s="436">
        <f t="shared" si="23"/>
      </c>
      <c r="BH56" s="436">
        <f t="shared" si="24"/>
      </c>
      <c r="BI56" s="436">
        <f t="shared" si="25"/>
      </c>
      <c r="BJ56" s="436">
        <f t="shared" si="26"/>
      </c>
      <c r="BK56" s="436">
        <f t="shared" si="27"/>
      </c>
    </row>
    <row r="57" spans="1:63" s="13" customFormat="1" ht="18" customHeight="1" hidden="1" thickBot="1">
      <c r="A57" s="1160" t="s">
        <v>67</v>
      </c>
      <c r="B57" s="1160"/>
      <c r="C57" s="1160"/>
      <c r="D57" s="1160"/>
      <c r="E57" s="1160"/>
      <c r="F57" s="1160"/>
      <c r="G57" s="746">
        <f aca="true" t="shared" si="34" ref="G57:M57">SUM(G35,G38:G40,G43:G44,G47,G51:G53,G56,)</f>
        <v>48.5</v>
      </c>
      <c r="H57" s="747">
        <f t="shared" si="34"/>
        <v>1455</v>
      </c>
      <c r="I57" s="747">
        <f t="shared" si="34"/>
        <v>711</v>
      </c>
      <c r="J57" s="747">
        <f t="shared" si="34"/>
        <v>405</v>
      </c>
      <c r="K57" s="747">
        <f t="shared" si="34"/>
        <v>102</v>
      </c>
      <c r="L57" s="747">
        <f t="shared" si="34"/>
        <v>264</v>
      </c>
      <c r="M57" s="747">
        <f t="shared" si="34"/>
        <v>744</v>
      </c>
      <c r="N57" s="747">
        <f aca="true" t="shared" si="35" ref="N57:Y57">SUM(N35:N56)</f>
        <v>15</v>
      </c>
      <c r="O57" s="747">
        <f t="shared" si="35"/>
        <v>17</v>
      </c>
      <c r="P57" s="747">
        <f t="shared" si="35"/>
        <v>14</v>
      </c>
      <c r="Q57" s="747">
        <f t="shared" si="35"/>
        <v>9</v>
      </c>
      <c r="R57" s="747">
        <f t="shared" si="35"/>
        <v>4</v>
      </c>
      <c r="S57" s="747">
        <f t="shared" si="35"/>
        <v>4</v>
      </c>
      <c r="T57" s="747">
        <f t="shared" si="35"/>
        <v>4</v>
      </c>
      <c r="U57" s="747">
        <f t="shared" si="35"/>
        <v>0</v>
      </c>
      <c r="V57" s="747">
        <f t="shared" si="35"/>
        <v>0</v>
      </c>
      <c r="W57" s="747">
        <f t="shared" si="35"/>
        <v>0</v>
      </c>
      <c r="X57" s="747">
        <f t="shared" si="35"/>
        <v>0</v>
      </c>
      <c r="Y57" s="747">
        <f t="shared" si="35"/>
        <v>0</v>
      </c>
      <c r="Z57" s="436">
        <f>G57*30</f>
        <v>1455</v>
      </c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732"/>
      <c r="BA57" s="436"/>
      <c r="BB57" s="436"/>
      <c r="BC57" s="436"/>
      <c r="BD57" s="436"/>
      <c r="BE57" s="436"/>
      <c r="BF57" s="436"/>
      <c r="BG57" s="436"/>
      <c r="BH57" s="436"/>
      <c r="BI57" s="436"/>
      <c r="BJ57" s="436"/>
      <c r="BK57" s="436"/>
    </row>
    <row r="58" spans="1:63" s="13" customFormat="1" ht="20.25" customHeight="1" hidden="1" thickBot="1">
      <c r="A58" s="1160" t="s">
        <v>260</v>
      </c>
      <c r="B58" s="1160"/>
      <c r="C58" s="1160"/>
      <c r="D58" s="1160"/>
      <c r="E58" s="1160"/>
      <c r="F58" s="1160"/>
      <c r="G58" s="707">
        <f aca="true" t="shared" si="36" ref="G58:Y58">G31+G57</f>
        <v>80</v>
      </c>
      <c r="H58" s="737">
        <f t="shared" si="36"/>
        <v>2400</v>
      </c>
      <c r="I58" s="737">
        <f t="shared" si="36"/>
        <v>1195</v>
      </c>
      <c r="J58" s="737">
        <f t="shared" si="36"/>
        <v>487</v>
      </c>
      <c r="K58" s="737">
        <f t="shared" si="36"/>
        <v>102</v>
      </c>
      <c r="L58" s="737">
        <f t="shared" si="36"/>
        <v>666</v>
      </c>
      <c r="M58" s="737">
        <f t="shared" si="36"/>
        <v>1205</v>
      </c>
      <c r="N58" s="737">
        <f t="shared" si="36"/>
        <v>24</v>
      </c>
      <c r="O58" s="737">
        <f t="shared" si="36"/>
        <v>23</v>
      </c>
      <c r="P58" s="737">
        <f t="shared" si="36"/>
        <v>20</v>
      </c>
      <c r="Q58" s="737">
        <f t="shared" si="36"/>
        <v>16</v>
      </c>
      <c r="R58" s="737">
        <f t="shared" si="36"/>
        <v>14</v>
      </c>
      <c r="S58" s="737">
        <f t="shared" si="36"/>
        <v>8</v>
      </c>
      <c r="T58" s="737">
        <f t="shared" si="36"/>
        <v>4</v>
      </c>
      <c r="U58" s="737">
        <f t="shared" si="36"/>
        <v>0</v>
      </c>
      <c r="V58" s="737">
        <f t="shared" si="36"/>
        <v>0</v>
      </c>
      <c r="W58" s="737">
        <f t="shared" si="36"/>
        <v>0</v>
      </c>
      <c r="X58" s="737">
        <f t="shared" si="36"/>
        <v>0</v>
      </c>
      <c r="Y58" s="737">
        <f t="shared" si="36"/>
        <v>2</v>
      </c>
      <c r="Z58" s="436">
        <f>G58*30</f>
        <v>2400</v>
      </c>
      <c r="AA58" s="436"/>
      <c r="AB58" s="436"/>
      <c r="AC58" s="436"/>
      <c r="AD58" s="436"/>
      <c r="AE58" s="436">
        <v>1</v>
      </c>
      <c r="AF58" s="436">
        <v>2</v>
      </c>
      <c r="AG58" s="436">
        <v>3</v>
      </c>
      <c r="AH58" s="436">
        <v>4</v>
      </c>
      <c r="AI58" s="436"/>
      <c r="AJ58" s="436"/>
      <c r="AK58" s="436"/>
      <c r="AL58" s="436"/>
      <c r="AM58" s="436"/>
      <c r="AN58" s="436"/>
      <c r="AO58" s="436"/>
      <c r="AP58" s="436"/>
      <c r="AQ58" s="436"/>
      <c r="AR58" s="436"/>
      <c r="AS58" s="436"/>
      <c r="AT58" s="436"/>
      <c r="AU58" s="436"/>
      <c r="AV58" s="436"/>
      <c r="AW58" s="436"/>
      <c r="AX58" s="436"/>
      <c r="AY58" s="436"/>
      <c r="AZ58" s="732"/>
      <c r="BA58" s="436"/>
      <c r="BB58" s="436"/>
      <c r="BC58" s="436"/>
      <c r="BD58" s="436"/>
      <c r="BE58" s="436"/>
      <c r="BF58" s="436"/>
      <c r="BG58" s="436"/>
      <c r="BH58" s="436"/>
      <c r="BI58" s="436"/>
      <c r="BJ58" s="436"/>
      <c r="BK58" s="436"/>
    </row>
    <row r="59" spans="1:63" s="13" customFormat="1" ht="13.5" customHeight="1" hidden="1" thickBot="1">
      <c r="A59" s="1158" t="s">
        <v>278</v>
      </c>
      <c r="B59" s="1158"/>
      <c r="C59" s="1158"/>
      <c r="D59" s="1158"/>
      <c r="E59" s="1158"/>
      <c r="F59" s="1158"/>
      <c r="G59" s="1158"/>
      <c r="H59" s="1158"/>
      <c r="I59" s="1158"/>
      <c r="J59" s="1158"/>
      <c r="K59" s="1158"/>
      <c r="L59" s="1158"/>
      <c r="M59" s="1158"/>
      <c r="N59" s="1158"/>
      <c r="O59" s="1158"/>
      <c r="P59" s="1158"/>
      <c r="Q59" s="1158"/>
      <c r="R59" s="1158"/>
      <c r="S59" s="1158"/>
      <c r="T59" s="1158"/>
      <c r="U59" s="1158"/>
      <c r="V59" s="1158"/>
      <c r="W59" s="1158"/>
      <c r="X59" s="1158"/>
      <c r="Y59" s="1158"/>
      <c r="Z59" s="436"/>
      <c r="AA59" s="436"/>
      <c r="AB59" s="436"/>
      <c r="AC59" s="436"/>
      <c r="AD59" s="436"/>
      <c r="AE59" s="436" t="s">
        <v>34</v>
      </c>
      <c r="AF59" s="436" t="s">
        <v>35</v>
      </c>
      <c r="AG59" s="436" t="s">
        <v>36</v>
      </c>
      <c r="AH59" s="436" t="s">
        <v>37</v>
      </c>
      <c r="AI59" s="436"/>
      <c r="AJ59" s="436"/>
      <c r="AK59" s="436"/>
      <c r="AL59" s="436"/>
      <c r="AM59" s="436"/>
      <c r="AN59" s="436"/>
      <c r="AO59" s="436"/>
      <c r="AP59" s="436"/>
      <c r="AQ59" s="436"/>
      <c r="AR59" s="436"/>
      <c r="AS59" s="436"/>
      <c r="AT59" s="436"/>
      <c r="AU59" s="436"/>
      <c r="AV59" s="436"/>
      <c r="AW59" s="436"/>
      <c r="AX59" s="436"/>
      <c r="AY59" s="436"/>
      <c r="AZ59" s="732">
        <f aca="true" t="shared" si="37" ref="AZ59:AZ92">IF(N59&lt;&gt;0,"так","")</f>
      </c>
      <c r="BA59" s="436">
        <f aca="true" t="shared" si="38" ref="BA59:BA92">IF(O59&lt;&gt;0,"так","")</f>
      </c>
      <c r="BB59" s="436">
        <f aca="true" t="shared" si="39" ref="BB59:BB92">IF(P59&lt;&gt;0,"так","")</f>
      </c>
      <c r="BC59" s="436">
        <f aca="true" t="shared" si="40" ref="BC59:BC92">IF(Q59&lt;&gt;0,"так","")</f>
      </c>
      <c r="BD59" s="436">
        <f aca="true" t="shared" si="41" ref="BD59:BD92">IF(R59&lt;&gt;0,"так","")</f>
      </c>
      <c r="BE59" s="436">
        <f aca="true" t="shared" si="42" ref="BE59:BE92">IF(S59&lt;&gt;0,"так","")</f>
      </c>
      <c r="BF59" s="436">
        <f aca="true" t="shared" si="43" ref="BF59:BF92">IF(T59&lt;&gt;0,"так","")</f>
      </c>
      <c r="BG59" s="436">
        <f aca="true" t="shared" si="44" ref="BG59:BG92">IF(U59&lt;&gt;0,"так","")</f>
      </c>
      <c r="BH59" s="436">
        <f aca="true" t="shared" si="45" ref="BH59:BH92">IF(V59&lt;&gt;0,"так","")</f>
      </c>
      <c r="BI59" s="436">
        <f aca="true" t="shared" si="46" ref="BI59:BI92">IF(W59&lt;&gt;0,"так","")</f>
      </c>
      <c r="BJ59" s="436">
        <f aca="true" t="shared" si="47" ref="BJ59:BJ92">IF(X59&lt;&gt;0,"так","")</f>
      </c>
      <c r="BK59" s="436">
        <f aca="true" t="shared" si="48" ref="BK59:BK92">IF(Y59&lt;&gt;0,"так","")</f>
      </c>
    </row>
    <row r="60" spans="1:63" s="438" customFormat="1" ht="15.75" hidden="1">
      <c r="A60" s="611" t="s">
        <v>204</v>
      </c>
      <c r="B60" s="437" t="s">
        <v>186</v>
      </c>
      <c r="C60" s="416"/>
      <c r="D60" s="416" t="s">
        <v>356</v>
      </c>
      <c r="E60" s="416"/>
      <c r="F60" s="748"/>
      <c r="G60" s="416">
        <v>2</v>
      </c>
      <c r="H60" s="416">
        <f>G60*30</f>
        <v>60</v>
      </c>
      <c r="I60" s="416">
        <f>SUMPRODUCT(N60:Y60,$N$7:$Y$7)</f>
        <v>36</v>
      </c>
      <c r="J60" s="416">
        <v>18</v>
      </c>
      <c r="K60" s="416">
        <v>18</v>
      </c>
      <c r="L60" s="416"/>
      <c r="M60" s="416">
        <f aca="true" t="shared" si="49" ref="M60:M68">H60-I60</f>
        <v>24</v>
      </c>
      <c r="N60" s="416"/>
      <c r="O60" s="416"/>
      <c r="P60" s="416">
        <v>4</v>
      </c>
      <c r="Q60" s="416"/>
      <c r="R60" s="416"/>
      <c r="S60" s="416"/>
      <c r="T60" s="416"/>
      <c r="U60" s="416"/>
      <c r="V60" s="416"/>
      <c r="W60" s="416"/>
      <c r="X60" s="416"/>
      <c r="Y60" s="444"/>
      <c r="Z60" s="613"/>
      <c r="AA60" s="613"/>
      <c r="AB60" s="613"/>
      <c r="AC60" s="613"/>
      <c r="AD60" s="613">
        <v>1</v>
      </c>
      <c r="AE60" s="749">
        <f>SUMIF($AD60:$AD92,AE58,$G60:$G92)</f>
        <v>10</v>
      </c>
      <c r="AF60" s="749">
        <f>SUMIF($AD60:$AD92,AF58,$G60:$G92)</f>
        <v>19.5</v>
      </c>
      <c r="AG60" s="749">
        <f>SUMIF($AD60:$AD92,AG58,$G60:$G92)</f>
        <v>17.5</v>
      </c>
      <c r="AH60" s="749">
        <f>SUMIF($AD60:$AD92,AH58,$G60:$G92)</f>
        <v>25</v>
      </c>
      <c r="AI60" s="749">
        <f>SUM(AE60:AH60)</f>
        <v>72</v>
      </c>
      <c r="AJ60" s="613"/>
      <c r="AK60" s="439"/>
      <c r="AL60" s="996" t="s">
        <v>34</v>
      </c>
      <c r="AM60" s="996"/>
      <c r="AN60" s="996"/>
      <c r="AO60" s="996" t="s">
        <v>35</v>
      </c>
      <c r="AP60" s="996"/>
      <c r="AQ60" s="996"/>
      <c r="AR60" s="996" t="s">
        <v>36</v>
      </c>
      <c r="AS60" s="996"/>
      <c r="AT60" s="996"/>
      <c r="AU60" s="996" t="s">
        <v>37</v>
      </c>
      <c r="AV60" s="996"/>
      <c r="AW60" s="996"/>
      <c r="AX60" s="613"/>
      <c r="AY60" s="613"/>
      <c r="AZ60" s="732">
        <f t="shared" si="37"/>
      </c>
      <c r="BA60" s="436">
        <f t="shared" si="38"/>
      </c>
      <c r="BB60" s="436" t="str">
        <f t="shared" si="39"/>
        <v>так</v>
      </c>
      <c r="BC60" s="436">
        <f t="shared" si="40"/>
      </c>
      <c r="BD60" s="436">
        <f t="shared" si="41"/>
      </c>
      <c r="BE60" s="436">
        <f t="shared" si="42"/>
      </c>
      <c r="BF60" s="436">
        <f t="shared" si="43"/>
      </c>
      <c r="BG60" s="436">
        <f t="shared" si="44"/>
      </c>
      <c r="BH60" s="436">
        <f t="shared" si="45"/>
      </c>
      <c r="BI60" s="436">
        <f t="shared" si="46"/>
      </c>
      <c r="BJ60" s="436">
        <f t="shared" si="47"/>
      </c>
      <c r="BK60" s="436">
        <f t="shared" si="48"/>
      </c>
    </row>
    <row r="61" spans="1:63" s="13" customFormat="1" ht="15.75" hidden="1">
      <c r="A61" s="603" t="s">
        <v>205</v>
      </c>
      <c r="B61" s="175" t="s">
        <v>187</v>
      </c>
      <c r="C61" s="149" t="s">
        <v>363</v>
      </c>
      <c r="D61" s="149"/>
      <c r="E61" s="149"/>
      <c r="F61" s="702"/>
      <c r="G61" s="149">
        <v>3</v>
      </c>
      <c r="H61" s="149">
        <f>G61*30</f>
        <v>90</v>
      </c>
      <c r="I61" s="149">
        <f>SUMPRODUCT(N61:Y61,$N$7:$Y$7)</f>
        <v>45</v>
      </c>
      <c r="J61" s="149">
        <v>18</v>
      </c>
      <c r="K61" s="149">
        <v>27</v>
      </c>
      <c r="L61" s="149"/>
      <c r="M61" s="149">
        <f t="shared" si="49"/>
        <v>45</v>
      </c>
      <c r="N61" s="149"/>
      <c r="O61" s="149"/>
      <c r="P61" s="149"/>
      <c r="Q61" s="149"/>
      <c r="R61" s="149"/>
      <c r="S61" s="149"/>
      <c r="T61" s="149"/>
      <c r="U61" s="149"/>
      <c r="V61" s="149">
        <v>5</v>
      </c>
      <c r="W61" s="149"/>
      <c r="X61" s="149"/>
      <c r="Y61" s="167"/>
      <c r="Z61" s="436"/>
      <c r="AA61" s="436"/>
      <c r="AB61" s="436"/>
      <c r="AC61" s="436"/>
      <c r="AD61" s="436">
        <v>3</v>
      </c>
      <c r="AE61" s="436"/>
      <c r="AF61" s="436"/>
      <c r="AG61" s="436"/>
      <c r="AH61" s="436"/>
      <c r="AI61" s="436"/>
      <c r="AJ61" s="436"/>
      <c r="AK61" s="434"/>
      <c r="AL61" s="996"/>
      <c r="AM61" s="996"/>
      <c r="AN61" s="996"/>
      <c r="AO61" s="996"/>
      <c r="AP61" s="996"/>
      <c r="AQ61" s="996"/>
      <c r="AR61" s="996"/>
      <c r="AS61" s="996"/>
      <c r="AT61" s="996"/>
      <c r="AU61" s="996"/>
      <c r="AV61" s="996"/>
      <c r="AW61" s="996"/>
      <c r="AX61" s="436"/>
      <c r="AY61" s="436"/>
      <c r="AZ61" s="732">
        <f t="shared" si="37"/>
      </c>
      <c r="BA61" s="436">
        <f t="shared" si="38"/>
      </c>
      <c r="BB61" s="436">
        <f t="shared" si="39"/>
      </c>
      <c r="BC61" s="436">
        <f t="shared" si="40"/>
      </c>
      <c r="BD61" s="436">
        <f t="shared" si="41"/>
      </c>
      <c r="BE61" s="436">
        <f t="shared" si="42"/>
      </c>
      <c r="BF61" s="436">
        <f t="shared" si="43"/>
      </c>
      <c r="BG61" s="436">
        <f t="shared" si="44"/>
      </c>
      <c r="BH61" s="436" t="str">
        <f t="shared" si="45"/>
        <v>так</v>
      </c>
      <c r="BI61" s="436">
        <f t="shared" si="46"/>
      </c>
      <c r="BJ61" s="436">
        <f t="shared" si="47"/>
      </c>
      <c r="BK61" s="436">
        <f t="shared" si="48"/>
      </c>
    </row>
    <row r="62" spans="1:63" s="13" customFormat="1" ht="15" customHeight="1" hidden="1">
      <c r="A62" s="603" t="s">
        <v>206</v>
      </c>
      <c r="B62" s="175" t="s">
        <v>188</v>
      </c>
      <c r="C62" s="149"/>
      <c r="D62" s="149">
        <v>3</v>
      </c>
      <c r="E62" s="149"/>
      <c r="F62" s="702"/>
      <c r="G62" s="149">
        <f aca="true" t="shared" si="50" ref="G62:G90">H62/30</f>
        <v>3</v>
      </c>
      <c r="H62" s="149">
        <v>90</v>
      </c>
      <c r="I62" s="149">
        <f>SUMPRODUCT(N62:Y62,$N$7:$Y$7)</f>
        <v>45</v>
      </c>
      <c r="J62" s="528">
        <v>30</v>
      </c>
      <c r="K62" s="149">
        <v>15</v>
      </c>
      <c r="L62" s="149"/>
      <c r="M62" s="149">
        <f t="shared" si="49"/>
        <v>45</v>
      </c>
      <c r="N62" s="149"/>
      <c r="O62" s="149"/>
      <c r="P62" s="149"/>
      <c r="Q62" s="528">
        <v>3</v>
      </c>
      <c r="R62" s="149"/>
      <c r="S62" s="149"/>
      <c r="T62" s="149"/>
      <c r="U62" s="149"/>
      <c r="V62" s="149"/>
      <c r="W62" s="149"/>
      <c r="X62" s="149"/>
      <c r="Y62" s="167"/>
      <c r="Z62" s="436"/>
      <c r="AA62" s="436"/>
      <c r="AB62" s="436"/>
      <c r="AC62" s="436"/>
      <c r="AD62" s="436">
        <v>2</v>
      </c>
      <c r="AE62" s="436"/>
      <c r="AF62" s="436"/>
      <c r="AG62" s="436"/>
      <c r="AH62" s="436"/>
      <c r="AI62" s="436"/>
      <c r="AJ62" s="436"/>
      <c r="AK62" s="434"/>
      <c r="AL62" s="435">
        <v>1</v>
      </c>
      <c r="AM62" s="435" t="s">
        <v>360</v>
      </c>
      <c r="AN62" s="435" t="s">
        <v>356</v>
      </c>
      <c r="AO62" s="435">
        <v>3</v>
      </c>
      <c r="AP62" s="435" t="s">
        <v>359</v>
      </c>
      <c r="AQ62" s="435" t="s">
        <v>361</v>
      </c>
      <c r="AR62" s="435">
        <v>5</v>
      </c>
      <c r="AS62" s="435" t="s">
        <v>362</v>
      </c>
      <c r="AT62" s="435" t="s">
        <v>363</v>
      </c>
      <c r="AU62" s="435">
        <v>7</v>
      </c>
      <c r="AV62" s="435" t="s">
        <v>364</v>
      </c>
      <c r="AW62" s="435" t="s">
        <v>358</v>
      </c>
      <c r="AX62" s="436"/>
      <c r="AY62" s="436"/>
      <c r="AZ62" s="732">
        <f t="shared" si="37"/>
      </c>
      <c r="BA62" s="436">
        <f t="shared" si="38"/>
      </c>
      <c r="BB62" s="436">
        <f t="shared" si="39"/>
      </c>
      <c r="BC62" s="436" t="str">
        <f t="shared" si="40"/>
        <v>так</v>
      </c>
      <c r="BD62" s="436">
        <f t="shared" si="41"/>
      </c>
      <c r="BE62" s="436">
        <f t="shared" si="42"/>
      </c>
      <c r="BF62" s="436">
        <f t="shared" si="43"/>
      </c>
      <c r="BG62" s="436">
        <f t="shared" si="44"/>
      </c>
      <c r="BH62" s="436">
        <f t="shared" si="45"/>
      </c>
      <c r="BI62" s="436">
        <f t="shared" si="46"/>
      </c>
      <c r="BJ62" s="436">
        <f t="shared" si="47"/>
      </c>
      <c r="BK62" s="436">
        <f t="shared" si="48"/>
      </c>
    </row>
    <row r="63" spans="1:63" s="13" customFormat="1" ht="15.75" hidden="1">
      <c r="A63" s="603" t="s">
        <v>207</v>
      </c>
      <c r="B63" s="175" t="s">
        <v>50</v>
      </c>
      <c r="C63" s="150"/>
      <c r="D63" s="150" t="s">
        <v>359</v>
      </c>
      <c r="E63" s="151"/>
      <c r="F63" s="702"/>
      <c r="G63" s="149">
        <v>2</v>
      </c>
      <c r="H63" s="153">
        <v>60</v>
      </c>
      <c r="I63" s="149">
        <v>30</v>
      </c>
      <c r="J63" s="153">
        <v>20</v>
      </c>
      <c r="K63" s="150"/>
      <c r="L63" s="150">
        <v>10</v>
      </c>
      <c r="M63" s="149">
        <f t="shared" si="49"/>
        <v>30</v>
      </c>
      <c r="N63" s="167"/>
      <c r="O63" s="167"/>
      <c r="P63" s="167"/>
      <c r="Q63" s="149"/>
      <c r="R63" s="167">
        <v>3</v>
      </c>
      <c r="S63" s="149"/>
      <c r="T63" s="149"/>
      <c r="U63" s="149"/>
      <c r="V63" s="149"/>
      <c r="W63" s="149"/>
      <c r="X63" s="149"/>
      <c r="Y63" s="167"/>
      <c r="Z63" s="436"/>
      <c r="AA63" s="436"/>
      <c r="AB63" s="436"/>
      <c r="AC63" s="436"/>
      <c r="AD63" s="436">
        <v>2</v>
      </c>
      <c r="AE63" s="436"/>
      <c r="AF63" s="436"/>
      <c r="AG63" s="436"/>
      <c r="AH63" s="436"/>
      <c r="AI63" s="436"/>
      <c r="AJ63" s="436"/>
      <c r="AK63" s="434"/>
      <c r="AL63" s="434"/>
      <c r="AM63" s="434"/>
      <c r="AN63" s="434"/>
      <c r="AO63" s="434"/>
      <c r="AP63" s="434"/>
      <c r="AQ63" s="434"/>
      <c r="AR63" s="434"/>
      <c r="AS63" s="434"/>
      <c r="AT63" s="434"/>
      <c r="AU63" s="434"/>
      <c r="AV63" s="434"/>
      <c r="AW63" s="434"/>
      <c r="AX63" s="436"/>
      <c r="AY63" s="436"/>
      <c r="AZ63" s="732">
        <f t="shared" si="37"/>
      </c>
      <c r="BA63" s="436">
        <f t="shared" si="38"/>
      </c>
      <c r="BB63" s="436">
        <f t="shared" si="39"/>
      </c>
      <c r="BC63" s="436">
        <f t="shared" si="40"/>
      </c>
      <c r="BD63" s="436" t="str">
        <f t="shared" si="41"/>
        <v>так</v>
      </c>
      <c r="BE63" s="436">
        <f t="shared" si="42"/>
      </c>
      <c r="BF63" s="436">
        <f t="shared" si="43"/>
      </c>
      <c r="BG63" s="436">
        <f t="shared" si="44"/>
      </c>
      <c r="BH63" s="436">
        <f t="shared" si="45"/>
      </c>
      <c r="BI63" s="436">
        <f t="shared" si="46"/>
      </c>
      <c r="BJ63" s="436">
        <f t="shared" si="47"/>
      </c>
      <c r="BK63" s="436">
        <f t="shared" si="48"/>
      </c>
    </row>
    <row r="64" spans="1:63" s="13" customFormat="1" ht="15.75" hidden="1">
      <c r="A64" s="603" t="s">
        <v>208</v>
      </c>
      <c r="B64" s="175" t="s">
        <v>189</v>
      </c>
      <c r="C64" s="149"/>
      <c r="D64" s="149"/>
      <c r="E64" s="149"/>
      <c r="F64" s="702"/>
      <c r="G64" s="149">
        <v>5.5</v>
      </c>
      <c r="H64" s="149">
        <f>G64*30</f>
        <v>165</v>
      </c>
      <c r="I64" s="149">
        <f>SUM(I65:I67)</f>
        <v>99</v>
      </c>
      <c r="J64" s="149">
        <f>SUM(J65:J67)</f>
        <v>36</v>
      </c>
      <c r="K64" s="149">
        <f>SUM(K65:K67)</f>
        <v>45</v>
      </c>
      <c r="L64" s="149">
        <v>18</v>
      </c>
      <c r="M64" s="149">
        <f t="shared" si="49"/>
        <v>66</v>
      </c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67"/>
      <c r="Z64" s="436"/>
      <c r="AA64" s="436"/>
      <c r="AB64" s="436"/>
      <c r="AC64" s="436"/>
      <c r="AD64" s="436"/>
      <c r="AE64" s="436"/>
      <c r="AF64" s="436"/>
      <c r="AG64" s="436"/>
      <c r="AH64" s="436"/>
      <c r="AI64" s="436"/>
      <c r="AJ64" s="436"/>
      <c r="AK64" s="434" t="s">
        <v>384</v>
      </c>
      <c r="AL64" s="434">
        <f>COUNTIF($C60:$C92,AL$9)</f>
        <v>0</v>
      </c>
      <c r="AM64" s="434">
        <f aca="true" t="shared" si="51" ref="AM64:AW64">COUNTIF($C60:$C92,AM$9)</f>
        <v>0</v>
      </c>
      <c r="AN64" s="434">
        <f t="shared" si="51"/>
        <v>1</v>
      </c>
      <c r="AO64" s="434">
        <f t="shared" si="51"/>
        <v>0</v>
      </c>
      <c r="AP64" s="434">
        <f t="shared" si="51"/>
        <v>0</v>
      </c>
      <c r="AQ64" s="434">
        <f t="shared" si="51"/>
        <v>1</v>
      </c>
      <c r="AR64" s="434">
        <f t="shared" si="51"/>
        <v>3</v>
      </c>
      <c r="AS64" s="434">
        <f t="shared" si="51"/>
        <v>0</v>
      </c>
      <c r="AT64" s="434">
        <f t="shared" si="51"/>
        <v>2</v>
      </c>
      <c r="AU64" s="434">
        <f t="shared" si="51"/>
        <v>3</v>
      </c>
      <c r="AV64" s="434">
        <f t="shared" si="51"/>
        <v>1</v>
      </c>
      <c r="AW64" s="434">
        <f t="shared" si="51"/>
        <v>0</v>
      </c>
      <c r="AX64" s="436"/>
      <c r="AY64" s="436"/>
      <c r="AZ64" s="732">
        <f t="shared" si="37"/>
      </c>
      <c r="BA64" s="436">
        <f t="shared" si="38"/>
      </c>
      <c r="BB64" s="436">
        <f t="shared" si="39"/>
      </c>
      <c r="BC64" s="436">
        <f t="shared" si="40"/>
      </c>
      <c r="BD64" s="436">
        <f t="shared" si="41"/>
      </c>
      <c r="BE64" s="436">
        <f t="shared" si="42"/>
      </c>
      <c r="BF64" s="436">
        <f t="shared" si="43"/>
      </c>
      <c r="BG64" s="436">
        <f t="shared" si="44"/>
      </c>
      <c r="BH64" s="436">
        <f t="shared" si="45"/>
      </c>
      <c r="BI64" s="436">
        <f t="shared" si="46"/>
      </c>
      <c r="BJ64" s="436">
        <f t="shared" si="47"/>
      </c>
      <c r="BK64" s="436">
        <f t="shared" si="48"/>
      </c>
    </row>
    <row r="65" spans="1:63" s="13" customFormat="1" ht="15.75" hidden="1">
      <c r="A65" s="603" t="s">
        <v>210</v>
      </c>
      <c r="B65" s="175" t="s">
        <v>189</v>
      </c>
      <c r="C65" s="149"/>
      <c r="D65" s="149" t="s">
        <v>359</v>
      </c>
      <c r="E65" s="149"/>
      <c r="F65" s="702"/>
      <c r="G65" s="606">
        <v>2.5</v>
      </c>
      <c r="H65" s="149">
        <f>G65*30</f>
        <v>75</v>
      </c>
      <c r="I65" s="149">
        <f>SUMPRODUCT(N65:Y65,$N$7:$Y$7)</f>
        <v>45</v>
      </c>
      <c r="J65" s="149">
        <v>18</v>
      </c>
      <c r="K65" s="149">
        <v>27</v>
      </c>
      <c r="L65" s="149"/>
      <c r="M65" s="149">
        <f t="shared" si="49"/>
        <v>30</v>
      </c>
      <c r="N65" s="149"/>
      <c r="O65" s="149"/>
      <c r="P65" s="149"/>
      <c r="Q65" s="149"/>
      <c r="R65" s="149">
        <v>5</v>
      </c>
      <c r="S65" s="149"/>
      <c r="T65" s="149"/>
      <c r="U65" s="149"/>
      <c r="V65" s="149"/>
      <c r="W65" s="149"/>
      <c r="X65" s="149"/>
      <c r="Y65" s="167"/>
      <c r="Z65" s="436"/>
      <c r="AA65" s="436"/>
      <c r="AB65" s="436"/>
      <c r="AC65" s="436"/>
      <c r="AD65" s="436">
        <v>2</v>
      </c>
      <c r="AE65" s="436"/>
      <c r="AF65" s="436"/>
      <c r="AG65" s="436"/>
      <c r="AH65" s="436"/>
      <c r="AI65" s="436"/>
      <c r="AJ65" s="436"/>
      <c r="AK65" s="436" t="s">
        <v>385</v>
      </c>
      <c r="AL65" s="434">
        <f>COUNTIF($D60:$D92,AL$9)</f>
        <v>1</v>
      </c>
      <c r="AM65" s="434">
        <f aca="true" t="shared" si="52" ref="AM65:AW65">COUNTIF($D60:$D92,AM$9)</f>
        <v>1</v>
      </c>
      <c r="AN65" s="434">
        <f t="shared" si="52"/>
        <v>1</v>
      </c>
      <c r="AO65" s="434">
        <f t="shared" si="52"/>
        <v>1</v>
      </c>
      <c r="AP65" s="434">
        <f t="shared" si="52"/>
        <v>2</v>
      </c>
      <c r="AQ65" s="434">
        <f t="shared" si="52"/>
        <v>3</v>
      </c>
      <c r="AR65" s="434">
        <f t="shared" si="52"/>
        <v>0</v>
      </c>
      <c r="AS65" s="434">
        <f t="shared" si="52"/>
        <v>0</v>
      </c>
      <c r="AT65" s="434">
        <f t="shared" si="52"/>
        <v>0</v>
      </c>
      <c r="AU65" s="434">
        <f t="shared" si="52"/>
        <v>1</v>
      </c>
      <c r="AV65" s="434">
        <f t="shared" si="52"/>
        <v>0</v>
      </c>
      <c r="AW65" s="434">
        <f t="shared" si="52"/>
        <v>0</v>
      </c>
      <c r="AX65" s="436"/>
      <c r="AY65" s="436"/>
      <c r="AZ65" s="732">
        <f t="shared" si="37"/>
      </c>
      <c r="BA65" s="436">
        <f t="shared" si="38"/>
      </c>
      <c r="BB65" s="436">
        <f t="shared" si="39"/>
      </c>
      <c r="BC65" s="436">
        <f t="shared" si="40"/>
      </c>
      <c r="BD65" s="436" t="str">
        <f t="shared" si="41"/>
        <v>так</v>
      </c>
      <c r="BE65" s="436">
        <f t="shared" si="42"/>
      </c>
      <c r="BF65" s="436">
        <f t="shared" si="43"/>
      </c>
      <c r="BG65" s="436">
        <f t="shared" si="44"/>
      </c>
      <c r="BH65" s="436">
        <f t="shared" si="45"/>
      </c>
      <c r="BI65" s="436">
        <f t="shared" si="46"/>
      </c>
      <c r="BJ65" s="436">
        <f t="shared" si="47"/>
      </c>
      <c r="BK65" s="436">
        <f t="shared" si="48"/>
      </c>
    </row>
    <row r="66" spans="1:63" s="13" customFormat="1" ht="15.75" hidden="1">
      <c r="A66" s="603" t="s">
        <v>211</v>
      </c>
      <c r="B66" s="175" t="s">
        <v>189</v>
      </c>
      <c r="C66" s="149" t="s">
        <v>361</v>
      </c>
      <c r="D66" s="149"/>
      <c r="E66" s="149"/>
      <c r="F66" s="702"/>
      <c r="G66" s="149">
        <v>2</v>
      </c>
      <c r="H66" s="149">
        <f>G66*30</f>
        <v>60</v>
      </c>
      <c r="I66" s="149">
        <f>SUMPRODUCT(N66:Y66,$N$7:$Y$7)</f>
        <v>36</v>
      </c>
      <c r="J66" s="149">
        <v>18</v>
      </c>
      <c r="K66" s="149">
        <v>18</v>
      </c>
      <c r="L66" s="149"/>
      <c r="M66" s="149">
        <f t="shared" si="49"/>
        <v>24</v>
      </c>
      <c r="N66" s="149"/>
      <c r="O66" s="149"/>
      <c r="P66" s="149"/>
      <c r="Q66" s="149"/>
      <c r="R66" s="149"/>
      <c r="S66" s="149">
        <v>4</v>
      </c>
      <c r="T66" s="149"/>
      <c r="U66" s="149"/>
      <c r="V66" s="149"/>
      <c r="W66" s="149"/>
      <c r="X66" s="149"/>
      <c r="Y66" s="167"/>
      <c r="Z66" s="436"/>
      <c r="AA66" s="436"/>
      <c r="AB66" s="436"/>
      <c r="AC66" s="436"/>
      <c r="AD66" s="436">
        <v>2</v>
      </c>
      <c r="AE66" s="436"/>
      <c r="AF66" s="436"/>
      <c r="AG66" s="436"/>
      <c r="AH66" s="436"/>
      <c r="AI66" s="436"/>
      <c r="AJ66" s="436"/>
      <c r="AK66" s="436" t="s">
        <v>386</v>
      </c>
      <c r="AL66" s="434">
        <f>COUNTIF($E60:$E92,AL$9)</f>
        <v>0</v>
      </c>
      <c r="AM66" s="434">
        <f aca="true" t="shared" si="53" ref="AM66:AW66">COUNTIF($E60:$E92,AM$9)</f>
        <v>0</v>
      </c>
      <c r="AN66" s="434">
        <f t="shared" si="53"/>
        <v>0</v>
      </c>
      <c r="AO66" s="434">
        <f t="shared" si="53"/>
        <v>0</v>
      </c>
      <c r="AP66" s="434">
        <f t="shared" si="53"/>
        <v>0</v>
      </c>
      <c r="AQ66" s="434">
        <f t="shared" si="53"/>
        <v>0</v>
      </c>
      <c r="AR66" s="434">
        <f t="shared" si="53"/>
        <v>0</v>
      </c>
      <c r="AS66" s="434">
        <f t="shared" si="53"/>
        <v>0</v>
      </c>
      <c r="AT66" s="434">
        <f t="shared" si="53"/>
        <v>0</v>
      </c>
      <c r="AU66" s="434">
        <f t="shared" si="53"/>
        <v>0</v>
      </c>
      <c r="AV66" s="434">
        <f t="shared" si="53"/>
        <v>0</v>
      </c>
      <c r="AW66" s="434">
        <f t="shared" si="53"/>
        <v>0</v>
      </c>
      <c r="AX66" s="436"/>
      <c r="AY66" s="436"/>
      <c r="AZ66" s="732">
        <f t="shared" si="37"/>
      </c>
      <c r="BA66" s="436">
        <f t="shared" si="38"/>
      </c>
      <c r="BB66" s="436">
        <f t="shared" si="39"/>
      </c>
      <c r="BC66" s="436">
        <f t="shared" si="40"/>
      </c>
      <c r="BD66" s="436">
        <f t="shared" si="41"/>
      </c>
      <c r="BE66" s="436" t="str">
        <f t="shared" si="42"/>
        <v>так</v>
      </c>
      <c r="BF66" s="436">
        <f t="shared" si="43"/>
      </c>
      <c r="BG66" s="436">
        <f t="shared" si="44"/>
      </c>
      <c r="BH66" s="436">
        <f t="shared" si="45"/>
      </c>
      <c r="BI66" s="436">
        <f t="shared" si="46"/>
      </c>
      <c r="BJ66" s="436">
        <f t="shared" si="47"/>
      </c>
      <c r="BK66" s="436">
        <f t="shared" si="48"/>
      </c>
    </row>
    <row r="67" spans="1:63" s="13" customFormat="1" ht="31.5" hidden="1">
      <c r="A67" s="603" t="s">
        <v>212</v>
      </c>
      <c r="B67" s="175" t="s">
        <v>202</v>
      </c>
      <c r="C67" s="149"/>
      <c r="D67" s="149"/>
      <c r="E67" s="149"/>
      <c r="F67" s="702" t="s">
        <v>361</v>
      </c>
      <c r="G67" s="149">
        <v>1</v>
      </c>
      <c r="H67" s="149">
        <f>G67*30</f>
        <v>30</v>
      </c>
      <c r="I67" s="149">
        <f>SUMPRODUCT(N67:Y67,$N$7:$Y$7)</f>
        <v>18</v>
      </c>
      <c r="J67" s="149"/>
      <c r="K67" s="149"/>
      <c r="L67" s="149">
        <v>18</v>
      </c>
      <c r="M67" s="149">
        <f t="shared" si="49"/>
        <v>12</v>
      </c>
      <c r="N67" s="149"/>
      <c r="O67" s="149"/>
      <c r="P67" s="149"/>
      <c r="Q67" s="149"/>
      <c r="R67" s="149"/>
      <c r="S67" s="149">
        <v>2</v>
      </c>
      <c r="T67" s="149"/>
      <c r="U67" s="149"/>
      <c r="V67" s="149"/>
      <c r="W67" s="149"/>
      <c r="X67" s="149"/>
      <c r="Y67" s="167"/>
      <c r="Z67" s="436"/>
      <c r="AA67" s="436"/>
      <c r="AB67" s="436"/>
      <c r="AC67" s="436"/>
      <c r="AD67" s="436">
        <v>2</v>
      </c>
      <c r="AE67" s="436"/>
      <c r="AF67" s="436"/>
      <c r="AG67" s="436"/>
      <c r="AH67" s="436"/>
      <c r="AI67" s="436"/>
      <c r="AJ67" s="436"/>
      <c r="AK67" s="436" t="s">
        <v>387</v>
      </c>
      <c r="AL67" s="434">
        <f>COUNTIF($F60:$F92,AL$9)</f>
        <v>0</v>
      </c>
      <c r="AM67" s="434">
        <f aca="true" t="shared" si="54" ref="AM67:AW67">COUNTIF($F60:$F92,AM$9)</f>
        <v>0</v>
      </c>
      <c r="AN67" s="434">
        <f t="shared" si="54"/>
        <v>0</v>
      </c>
      <c r="AO67" s="434">
        <f t="shared" si="54"/>
        <v>1</v>
      </c>
      <c r="AP67" s="434">
        <f t="shared" si="54"/>
        <v>0</v>
      </c>
      <c r="AQ67" s="434">
        <f t="shared" si="54"/>
        <v>1</v>
      </c>
      <c r="AR67" s="434">
        <f t="shared" si="54"/>
        <v>0</v>
      </c>
      <c r="AS67" s="434">
        <f t="shared" si="54"/>
        <v>1</v>
      </c>
      <c r="AT67" s="434">
        <f t="shared" si="54"/>
        <v>0</v>
      </c>
      <c r="AU67" s="434">
        <f t="shared" si="54"/>
        <v>0</v>
      </c>
      <c r="AV67" s="434">
        <f t="shared" si="54"/>
        <v>1</v>
      </c>
      <c r="AW67" s="434">
        <f t="shared" si="54"/>
        <v>0</v>
      </c>
      <c r="AX67" s="436"/>
      <c r="AY67" s="436"/>
      <c r="AZ67" s="732">
        <f t="shared" si="37"/>
      </c>
      <c r="BA67" s="436">
        <f t="shared" si="38"/>
      </c>
      <c r="BB67" s="436">
        <f t="shared" si="39"/>
      </c>
      <c r="BC67" s="436">
        <f t="shared" si="40"/>
      </c>
      <c r="BD67" s="436">
        <f t="shared" si="41"/>
      </c>
      <c r="BE67" s="436" t="str">
        <f t="shared" si="42"/>
        <v>так</v>
      </c>
      <c r="BF67" s="436">
        <f t="shared" si="43"/>
      </c>
      <c r="BG67" s="436">
        <f t="shared" si="44"/>
      </c>
      <c r="BH67" s="436">
        <f t="shared" si="45"/>
      </c>
      <c r="BI67" s="436">
        <f t="shared" si="46"/>
      </c>
      <c r="BJ67" s="436">
        <f t="shared" si="47"/>
      </c>
      <c r="BK67" s="436">
        <f t="shared" si="48"/>
      </c>
    </row>
    <row r="68" spans="1:63" s="13" customFormat="1" ht="15.75" hidden="1">
      <c r="A68" s="603" t="s">
        <v>209</v>
      </c>
      <c r="B68" s="175" t="s">
        <v>190</v>
      </c>
      <c r="C68" s="149">
        <v>7</v>
      </c>
      <c r="D68" s="149"/>
      <c r="E68" s="149"/>
      <c r="F68" s="702"/>
      <c r="G68" s="149">
        <f t="shared" si="50"/>
        <v>4.5</v>
      </c>
      <c r="H68" s="149">
        <v>135</v>
      </c>
      <c r="I68" s="149">
        <f>SUMPRODUCT(N68:Y68,$N$7:$Y$7)</f>
        <v>60</v>
      </c>
      <c r="J68" s="149">
        <v>30</v>
      </c>
      <c r="K68" s="149">
        <v>30</v>
      </c>
      <c r="L68" s="149"/>
      <c r="M68" s="149">
        <f t="shared" si="49"/>
        <v>75</v>
      </c>
      <c r="N68" s="149"/>
      <c r="O68" s="149"/>
      <c r="P68" s="149"/>
      <c r="Q68" s="149"/>
      <c r="R68" s="149"/>
      <c r="S68" s="149"/>
      <c r="T68" s="149"/>
      <c r="U68" s="149"/>
      <c r="V68" s="149"/>
      <c r="W68" s="149">
        <v>4</v>
      </c>
      <c r="X68" s="149"/>
      <c r="Y68" s="167"/>
      <c r="Z68" s="436"/>
      <c r="AA68" s="436"/>
      <c r="AB68" s="436"/>
      <c r="AC68" s="436"/>
      <c r="AD68" s="436">
        <v>4</v>
      </c>
      <c r="AE68" s="436"/>
      <c r="AF68" s="436"/>
      <c r="AG68" s="436"/>
      <c r="AH68" s="436"/>
      <c r="AI68" s="436"/>
      <c r="AJ68" s="436"/>
      <c r="AK68" s="436"/>
      <c r="AL68" s="436"/>
      <c r="AM68" s="436"/>
      <c r="AN68" s="436"/>
      <c r="AO68" s="436"/>
      <c r="AP68" s="436"/>
      <c r="AQ68" s="436"/>
      <c r="AR68" s="436"/>
      <c r="AS68" s="436"/>
      <c r="AT68" s="436"/>
      <c r="AU68" s="436"/>
      <c r="AV68" s="436"/>
      <c r="AW68" s="436"/>
      <c r="AX68" s="436"/>
      <c r="AY68" s="436"/>
      <c r="AZ68" s="732">
        <f t="shared" si="37"/>
      </c>
      <c r="BA68" s="436">
        <f t="shared" si="38"/>
      </c>
      <c r="BB68" s="436">
        <f t="shared" si="39"/>
      </c>
      <c r="BC68" s="436">
        <f t="shared" si="40"/>
      </c>
      <c r="BD68" s="436">
        <f t="shared" si="41"/>
      </c>
      <c r="BE68" s="436">
        <f t="shared" si="42"/>
      </c>
      <c r="BF68" s="436">
        <f t="shared" si="43"/>
      </c>
      <c r="BG68" s="436">
        <f t="shared" si="44"/>
      </c>
      <c r="BH68" s="436">
        <f t="shared" si="45"/>
      </c>
      <c r="BI68" s="436" t="str">
        <f t="shared" si="46"/>
        <v>так</v>
      </c>
      <c r="BJ68" s="436">
        <f t="shared" si="47"/>
      </c>
      <c r="BK68" s="436">
        <f t="shared" si="48"/>
      </c>
    </row>
    <row r="69" spans="1:63" s="13" customFormat="1" ht="15.75" hidden="1">
      <c r="A69" s="603" t="s">
        <v>213</v>
      </c>
      <c r="B69" s="175" t="s">
        <v>191</v>
      </c>
      <c r="C69" s="149"/>
      <c r="D69" s="149"/>
      <c r="E69" s="149"/>
      <c r="F69" s="702"/>
      <c r="G69" s="149">
        <f t="shared" si="50"/>
        <v>6</v>
      </c>
      <c r="H69" s="149">
        <v>180</v>
      </c>
      <c r="I69" s="149">
        <f>SUM(I70:I71)</f>
        <v>78</v>
      </c>
      <c r="J69" s="149">
        <f>SUM(J70:J71)</f>
        <v>30</v>
      </c>
      <c r="K69" s="149">
        <f>SUM(K70:K71)</f>
        <v>30</v>
      </c>
      <c r="L69" s="149">
        <v>18</v>
      </c>
      <c r="M69" s="149">
        <f>SUM(M70:M71)</f>
        <v>102</v>
      </c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67"/>
      <c r="Z69" s="436"/>
      <c r="AA69" s="436"/>
      <c r="AB69" s="436"/>
      <c r="AC69" s="436"/>
      <c r="AD69" s="436"/>
      <c r="AE69" s="436"/>
      <c r="AF69" s="436"/>
      <c r="AG69" s="436"/>
      <c r="AH69" s="436"/>
      <c r="AI69" s="436"/>
      <c r="AJ69" s="436"/>
      <c r="AK69" s="436"/>
      <c r="AL69" s="436"/>
      <c r="AM69" s="436"/>
      <c r="AN69" s="436"/>
      <c r="AO69" s="436"/>
      <c r="AP69" s="436"/>
      <c r="AQ69" s="436"/>
      <c r="AR69" s="436"/>
      <c r="AS69" s="436"/>
      <c r="AT69" s="436"/>
      <c r="AU69" s="436"/>
      <c r="AV69" s="436"/>
      <c r="AW69" s="436"/>
      <c r="AX69" s="436"/>
      <c r="AY69" s="436"/>
      <c r="AZ69" s="732">
        <f t="shared" si="37"/>
      </c>
      <c r="BA69" s="436">
        <f t="shared" si="38"/>
      </c>
      <c r="BB69" s="436">
        <f t="shared" si="39"/>
      </c>
      <c r="BC69" s="436">
        <f t="shared" si="40"/>
      </c>
      <c r="BD69" s="436">
        <f t="shared" si="41"/>
      </c>
      <c r="BE69" s="436">
        <f t="shared" si="42"/>
      </c>
      <c r="BF69" s="436">
        <f t="shared" si="43"/>
      </c>
      <c r="BG69" s="436">
        <f t="shared" si="44"/>
      </c>
      <c r="BH69" s="436">
        <f t="shared" si="45"/>
      </c>
      <c r="BI69" s="436">
        <f t="shared" si="46"/>
      </c>
      <c r="BJ69" s="436">
        <f t="shared" si="47"/>
      </c>
      <c r="BK69" s="436">
        <f t="shared" si="48"/>
      </c>
    </row>
    <row r="70" spans="1:63" s="13" customFormat="1" ht="15.75" hidden="1">
      <c r="A70" s="603" t="s">
        <v>215</v>
      </c>
      <c r="B70" s="175" t="s">
        <v>191</v>
      </c>
      <c r="C70" s="149">
        <v>7</v>
      </c>
      <c r="D70" s="149"/>
      <c r="E70" s="149"/>
      <c r="F70" s="702"/>
      <c r="G70" s="149">
        <f t="shared" si="50"/>
        <v>4.5</v>
      </c>
      <c r="H70" s="149">
        <v>135</v>
      </c>
      <c r="I70" s="149">
        <f>SUMPRODUCT(N70:Y70,$N$7:$Y$7)</f>
        <v>60</v>
      </c>
      <c r="J70" s="149">
        <v>30</v>
      </c>
      <c r="K70" s="149">
        <v>30</v>
      </c>
      <c r="L70" s="149"/>
      <c r="M70" s="149">
        <f>H70-I70</f>
        <v>75</v>
      </c>
      <c r="N70" s="149"/>
      <c r="O70" s="149"/>
      <c r="P70" s="149"/>
      <c r="Q70" s="149"/>
      <c r="R70" s="149"/>
      <c r="S70" s="149"/>
      <c r="T70" s="149"/>
      <c r="U70" s="149"/>
      <c r="V70" s="149"/>
      <c r="W70" s="149">
        <v>4</v>
      </c>
      <c r="X70" s="149"/>
      <c r="Y70" s="167"/>
      <c r="Z70" s="436"/>
      <c r="AA70" s="436"/>
      <c r="AB70" s="436"/>
      <c r="AC70" s="436"/>
      <c r="AD70" s="436">
        <v>4</v>
      </c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436"/>
      <c r="AP70" s="436"/>
      <c r="AQ70" s="436"/>
      <c r="AR70" s="436"/>
      <c r="AS70" s="436"/>
      <c r="AT70" s="436"/>
      <c r="AU70" s="436"/>
      <c r="AV70" s="436"/>
      <c r="AW70" s="436"/>
      <c r="AX70" s="436"/>
      <c r="AY70" s="436"/>
      <c r="AZ70" s="732">
        <f t="shared" si="37"/>
      </c>
      <c r="BA70" s="436">
        <f t="shared" si="38"/>
      </c>
      <c r="BB70" s="436">
        <f t="shared" si="39"/>
      </c>
      <c r="BC70" s="436">
        <f t="shared" si="40"/>
      </c>
      <c r="BD70" s="436">
        <f t="shared" si="41"/>
      </c>
      <c r="BE70" s="436">
        <f t="shared" si="42"/>
      </c>
      <c r="BF70" s="436">
        <f t="shared" si="43"/>
      </c>
      <c r="BG70" s="436">
        <f t="shared" si="44"/>
      </c>
      <c r="BH70" s="436">
        <f t="shared" si="45"/>
      </c>
      <c r="BI70" s="436" t="str">
        <f t="shared" si="46"/>
        <v>так</v>
      </c>
      <c r="BJ70" s="436">
        <f t="shared" si="47"/>
      </c>
      <c r="BK70" s="436">
        <f t="shared" si="48"/>
      </c>
    </row>
    <row r="71" spans="1:63" s="13" customFormat="1" ht="15.75" hidden="1">
      <c r="A71" s="603" t="s">
        <v>216</v>
      </c>
      <c r="B71" s="175" t="s">
        <v>201</v>
      </c>
      <c r="C71" s="149"/>
      <c r="D71" s="149"/>
      <c r="E71" s="149"/>
      <c r="F71" s="702" t="s">
        <v>364</v>
      </c>
      <c r="G71" s="149">
        <f t="shared" si="50"/>
        <v>1.5</v>
      </c>
      <c r="H71" s="149">
        <v>45</v>
      </c>
      <c r="I71" s="149">
        <f>SUMPRODUCT(N71:Y71,$N$7:$Y$7)</f>
        <v>18</v>
      </c>
      <c r="J71" s="149"/>
      <c r="K71" s="149"/>
      <c r="L71" s="149">
        <v>18</v>
      </c>
      <c r="M71" s="149">
        <f>H71-I71</f>
        <v>27</v>
      </c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>
        <v>2</v>
      </c>
      <c r="Y71" s="167"/>
      <c r="Z71" s="436"/>
      <c r="AA71" s="436"/>
      <c r="AB71" s="436"/>
      <c r="AC71" s="436"/>
      <c r="AD71" s="436">
        <v>4</v>
      </c>
      <c r="AE71" s="436"/>
      <c r="AF71" s="436"/>
      <c r="AG71" s="436"/>
      <c r="AH71" s="436"/>
      <c r="AI71" s="436"/>
      <c r="AJ71" s="436"/>
      <c r="AK71" s="436"/>
      <c r="AL71" s="436"/>
      <c r="AM71" s="436"/>
      <c r="AN71" s="436"/>
      <c r="AO71" s="436"/>
      <c r="AP71" s="436"/>
      <c r="AQ71" s="436"/>
      <c r="AR71" s="436"/>
      <c r="AS71" s="436"/>
      <c r="AT71" s="436"/>
      <c r="AU71" s="436"/>
      <c r="AV71" s="436"/>
      <c r="AW71" s="436"/>
      <c r="AX71" s="436"/>
      <c r="AY71" s="436"/>
      <c r="AZ71" s="732">
        <f t="shared" si="37"/>
      </c>
      <c r="BA71" s="436">
        <f t="shared" si="38"/>
      </c>
      <c r="BB71" s="436">
        <f t="shared" si="39"/>
      </c>
      <c r="BC71" s="436">
        <f t="shared" si="40"/>
      </c>
      <c r="BD71" s="436">
        <f t="shared" si="41"/>
      </c>
      <c r="BE71" s="436">
        <f t="shared" si="42"/>
      </c>
      <c r="BF71" s="436">
        <f t="shared" si="43"/>
      </c>
      <c r="BG71" s="436">
        <f t="shared" si="44"/>
      </c>
      <c r="BH71" s="436">
        <f t="shared" si="45"/>
      </c>
      <c r="BI71" s="436">
        <f t="shared" si="46"/>
      </c>
      <c r="BJ71" s="436" t="str">
        <f t="shared" si="47"/>
        <v>так</v>
      </c>
      <c r="BK71" s="436">
        <f t="shared" si="48"/>
      </c>
    </row>
    <row r="72" spans="1:63" s="13" customFormat="1" ht="15.75" hidden="1">
      <c r="A72" s="603" t="s">
        <v>214</v>
      </c>
      <c r="B72" s="175" t="s">
        <v>192</v>
      </c>
      <c r="C72" s="149"/>
      <c r="D72" s="149"/>
      <c r="E72" s="149"/>
      <c r="F72" s="702"/>
      <c r="G72" s="149">
        <f t="shared" si="50"/>
        <v>7.5</v>
      </c>
      <c r="H72" s="149">
        <f aca="true" t="shared" si="55" ref="H72:M72">SUM(H73:H76)</f>
        <v>225</v>
      </c>
      <c r="I72" s="149">
        <f t="shared" si="55"/>
        <v>81</v>
      </c>
      <c r="J72" s="149">
        <f t="shared" si="55"/>
        <v>51</v>
      </c>
      <c r="K72" s="149">
        <f t="shared" si="55"/>
        <v>57</v>
      </c>
      <c r="L72" s="149">
        <f t="shared" si="55"/>
        <v>18</v>
      </c>
      <c r="M72" s="149">
        <f t="shared" si="55"/>
        <v>144</v>
      </c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67"/>
      <c r="Z72" s="436"/>
      <c r="AA72" s="436"/>
      <c r="AB72" s="436"/>
      <c r="AC72" s="436"/>
      <c r="AD72" s="436"/>
      <c r="AE72" s="436"/>
      <c r="AF72" s="436"/>
      <c r="AG72" s="436"/>
      <c r="AH72" s="436"/>
      <c r="AI72" s="436"/>
      <c r="AJ72" s="436"/>
      <c r="AK72" s="436"/>
      <c r="AL72" s="436"/>
      <c r="AM72" s="436"/>
      <c r="AN72" s="436"/>
      <c r="AO72" s="436"/>
      <c r="AP72" s="436"/>
      <c r="AQ72" s="436"/>
      <c r="AR72" s="436"/>
      <c r="AS72" s="436"/>
      <c r="AT72" s="436"/>
      <c r="AU72" s="436"/>
      <c r="AV72" s="436"/>
      <c r="AW72" s="436"/>
      <c r="AX72" s="436"/>
      <c r="AY72" s="436"/>
      <c r="AZ72" s="732">
        <f t="shared" si="37"/>
      </c>
      <c r="BA72" s="436">
        <f t="shared" si="38"/>
      </c>
      <c r="BB72" s="436">
        <f t="shared" si="39"/>
      </c>
      <c r="BC72" s="436">
        <f t="shared" si="40"/>
      </c>
      <c r="BD72" s="436">
        <f t="shared" si="41"/>
      </c>
      <c r="BE72" s="436">
        <f t="shared" si="42"/>
      </c>
      <c r="BF72" s="436">
        <f t="shared" si="43"/>
      </c>
      <c r="BG72" s="436">
        <f t="shared" si="44"/>
      </c>
      <c r="BH72" s="436">
        <f t="shared" si="45"/>
      </c>
      <c r="BI72" s="436">
        <f t="shared" si="46"/>
      </c>
      <c r="BJ72" s="436">
        <f t="shared" si="47"/>
      </c>
      <c r="BK72" s="436">
        <f t="shared" si="48"/>
      </c>
    </row>
    <row r="73" spans="1:63" s="13" customFormat="1" ht="15.75" hidden="1">
      <c r="A73" s="603" t="s">
        <v>218</v>
      </c>
      <c r="B73" s="175" t="s">
        <v>193</v>
      </c>
      <c r="C73" s="149"/>
      <c r="D73" s="149"/>
      <c r="E73" s="149"/>
      <c r="F73" s="702"/>
      <c r="G73" s="149">
        <f t="shared" si="50"/>
        <v>1.5</v>
      </c>
      <c r="H73" s="149">
        <v>45</v>
      </c>
      <c r="I73" s="149">
        <f>SUMPRODUCT(N73:Y73,$N$7:$Y$7)</f>
        <v>27</v>
      </c>
      <c r="J73" s="149">
        <v>18</v>
      </c>
      <c r="K73" s="149">
        <v>9</v>
      </c>
      <c r="L73" s="149"/>
      <c r="M73" s="149">
        <f>H73-I73</f>
        <v>18</v>
      </c>
      <c r="N73" s="149"/>
      <c r="O73" s="149"/>
      <c r="P73" s="149"/>
      <c r="Q73" s="149"/>
      <c r="R73" s="149">
        <v>3</v>
      </c>
      <c r="S73" s="149"/>
      <c r="T73" s="149"/>
      <c r="U73" s="149"/>
      <c r="V73" s="149"/>
      <c r="W73" s="149"/>
      <c r="X73" s="149"/>
      <c r="Y73" s="167"/>
      <c r="Z73" s="436"/>
      <c r="AA73" s="436"/>
      <c r="AB73" s="436"/>
      <c r="AC73" s="436"/>
      <c r="AD73" s="436">
        <v>2</v>
      </c>
      <c r="AE73" s="436"/>
      <c r="AF73" s="436"/>
      <c r="AG73" s="436"/>
      <c r="AH73" s="436"/>
      <c r="AI73" s="436"/>
      <c r="AJ73" s="436"/>
      <c r="AK73" s="436"/>
      <c r="AL73" s="436"/>
      <c r="AM73" s="436"/>
      <c r="AN73" s="436"/>
      <c r="AO73" s="436"/>
      <c r="AP73" s="436"/>
      <c r="AQ73" s="436"/>
      <c r="AR73" s="436"/>
      <c r="AS73" s="436"/>
      <c r="AT73" s="436"/>
      <c r="AU73" s="436"/>
      <c r="AV73" s="436"/>
      <c r="AW73" s="436"/>
      <c r="AX73" s="436"/>
      <c r="AY73" s="436"/>
      <c r="AZ73" s="732">
        <f t="shared" si="37"/>
      </c>
      <c r="BA73" s="436">
        <f t="shared" si="38"/>
      </c>
      <c r="BB73" s="436">
        <f t="shared" si="39"/>
      </c>
      <c r="BC73" s="436">
        <f t="shared" si="40"/>
      </c>
      <c r="BD73" s="436" t="str">
        <f t="shared" si="41"/>
        <v>так</v>
      </c>
      <c r="BE73" s="436">
        <f t="shared" si="42"/>
      </c>
      <c r="BF73" s="436">
        <f t="shared" si="43"/>
      </c>
      <c r="BG73" s="436">
        <f t="shared" si="44"/>
      </c>
      <c r="BH73" s="436">
        <f t="shared" si="45"/>
      </c>
      <c r="BI73" s="436">
        <f t="shared" si="46"/>
      </c>
      <c r="BJ73" s="436">
        <f t="shared" si="47"/>
      </c>
      <c r="BK73" s="436">
        <f t="shared" si="48"/>
      </c>
    </row>
    <row r="74" spans="1:63" s="13" customFormat="1" ht="15.75" hidden="1">
      <c r="A74" s="603" t="s">
        <v>219</v>
      </c>
      <c r="B74" s="175" t="s">
        <v>193</v>
      </c>
      <c r="C74" s="149"/>
      <c r="D74" s="149" t="s">
        <v>361</v>
      </c>
      <c r="E74" s="149"/>
      <c r="F74" s="702"/>
      <c r="G74" s="149">
        <f t="shared" si="50"/>
        <v>2</v>
      </c>
      <c r="H74" s="149">
        <v>60</v>
      </c>
      <c r="I74" s="149">
        <f>SUMPRODUCT(N74:Y74,$N$7:$Y$7)</f>
        <v>36</v>
      </c>
      <c r="J74" s="149">
        <v>18</v>
      </c>
      <c r="K74" s="149">
        <v>18</v>
      </c>
      <c r="L74" s="149"/>
      <c r="M74" s="149">
        <f>H74-I74</f>
        <v>24</v>
      </c>
      <c r="N74" s="149"/>
      <c r="O74" s="149"/>
      <c r="P74" s="149"/>
      <c r="Q74" s="149"/>
      <c r="R74" s="149"/>
      <c r="S74" s="149">
        <v>4</v>
      </c>
      <c r="T74" s="149"/>
      <c r="U74" s="149"/>
      <c r="V74" s="149"/>
      <c r="W74" s="149"/>
      <c r="X74" s="149"/>
      <c r="Y74" s="167"/>
      <c r="Z74" s="436"/>
      <c r="AA74" s="436"/>
      <c r="AB74" s="436"/>
      <c r="AC74" s="436"/>
      <c r="AD74" s="436">
        <v>2</v>
      </c>
      <c r="AE74" s="436"/>
      <c r="AF74" s="436"/>
      <c r="AG74" s="436"/>
      <c r="AH74" s="436"/>
      <c r="AI74" s="436"/>
      <c r="AJ74" s="436"/>
      <c r="AK74" s="436"/>
      <c r="AL74" s="436"/>
      <c r="AM74" s="436"/>
      <c r="AN74" s="436"/>
      <c r="AO74" s="436"/>
      <c r="AP74" s="436"/>
      <c r="AQ74" s="436"/>
      <c r="AR74" s="436"/>
      <c r="AS74" s="436"/>
      <c r="AT74" s="436"/>
      <c r="AU74" s="436"/>
      <c r="AV74" s="436"/>
      <c r="AW74" s="436"/>
      <c r="AX74" s="436"/>
      <c r="AY74" s="436"/>
      <c r="AZ74" s="732">
        <f t="shared" si="37"/>
      </c>
      <c r="BA74" s="436">
        <f t="shared" si="38"/>
      </c>
      <c r="BB74" s="436">
        <f t="shared" si="39"/>
      </c>
      <c r="BC74" s="436">
        <f t="shared" si="40"/>
      </c>
      <c r="BD74" s="436">
        <f t="shared" si="41"/>
      </c>
      <c r="BE74" s="436" t="str">
        <f t="shared" si="42"/>
        <v>так</v>
      </c>
      <c r="BF74" s="436">
        <f t="shared" si="43"/>
      </c>
      <c r="BG74" s="436">
        <f t="shared" si="44"/>
      </c>
      <c r="BH74" s="436">
        <f t="shared" si="45"/>
      </c>
      <c r="BI74" s="436">
        <f t="shared" si="46"/>
      </c>
      <c r="BJ74" s="436">
        <f t="shared" si="47"/>
      </c>
      <c r="BK74" s="436">
        <f t="shared" si="48"/>
      </c>
    </row>
    <row r="75" spans="1:63" s="13" customFormat="1" ht="15.75" hidden="1">
      <c r="A75" s="603" t="s">
        <v>220</v>
      </c>
      <c r="B75" s="175" t="s">
        <v>193</v>
      </c>
      <c r="C75" s="149">
        <v>5</v>
      </c>
      <c r="D75" s="149"/>
      <c r="E75" s="149"/>
      <c r="F75" s="702"/>
      <c r="G75" s="149">
        <f t="shared" si="50"/>
        <v>3</v>
      </c>
      <c r="H75" s="149">
        <v>90</v>
      </c>
      <c r="I75" s="149">
        <f>SUMPRODUCT(N75:Y75,$N$7:$Y$7)</f>
        <v>0</v>
      </c>
      <c r="J75" s="149">
        <v>15</v>
      </c>
      <c r="K75" s="149">
        <v>30</v>
      </c>
      <c r="L75" s="149"/>
      <c r="M75" s="149">
        <f>H75-I75</f>
        <v>90</v>
      </c>
      <c r="N75" s="149"/>
      <c r="O75" s="149"/>
      <c r="P75" s="149"/>
      <c r="Q75" s="149"/>
      <c r="R75" s="149"/>
      <c r="S75" s="149"/>
      <c r="T75" s="149">
        <v>3</v>
      </c>
      <c r="U75" s="149"/>
      <c r="V75" s="149"/>
      <c r="W75" s="149"/>
      <c r="X75" s="149"/>
      <c r="Y75" s="167"/>
      <c r="Z75" s="436"/>
      <c r="AA75" s="436"/>
      <c r="AB75" s="436"/>
      <c r="AC75" s="436"/>
      <c r="AD75" s="436">
        <v>3</v>
      </c>
      <c r="AE75" s="436"/>
      <c r="AF75" s="436"/>
      <c r="AG75" s="436"/>
      <c r="AH75" s="436"/>
      <c r="AI75" s="436"/>
      <c r="AJ75" s="436"/>
      <c r="AK75" s="436"/>
      <c r="AL75" s="436"/>
      <c r="AM75" s="436"/>
      <c r="AN75" s="436"/>
      <c r="AO75" s="436"/>
      <c r="AP75" s="436"/>
      <c r="AQ75" s="436"/>
      <c r="AR75" s="436"/>
      <c r="AS75" s="436"/>
      <c r="AT75" s="436"/>
      <c r="AU75" s="436"/>
      <c r="AV75" s="436"/>
      <c r="AW75" s="436"/>
      <c r="AX75" s="436"/>
      <c r="AY75" s="436"/>
      <c r="AZ75" s="732">
        <f t="shared" si="37"/>
      </c>
      <c r="BA75" s="436">
        <f t="shared" si="38"/>
      </c>
      <c r="BB75" s="436">
        <f t="shared" si="39"/>
      </c>
      <c r="BC75" s="436">
        <f t="shared" si="40"/>
      </c>
      <c r="BD75" s="436">
        <f t="shared" si="41"/>
      </c>
      <c r="BE75" s="436">
        <f t="shared" si="42"/>
      </c>
      <c r="BF75" s="436" t="str">
        <f t="shared" si="43"/>
        <v>так</v>
      </c>
      <c r="BG75" s="436">
        <f t="shared" si="44"/>
      </c>
      <c r="BH75" s="436">
        <f t="shared" si="45"/>
      </c>
      <c r="BI75" s="436">
        <f t="shared" si="46"/>
      </c>
      <c r="BJ75" s="436">
        <f t="shared" si="47"/>
      </c>
      <c r="BK75" s="436">
        <f t="shared" si="48"/>
      </c>
    </row>
    <row r="76" spans="1:63" s="13" customFormat="1" ht="15.75" hidden="1">
      <c r="A76" s="603" t="s">
        <v>220</v>
      </c>
      <c r="B76" s="175" t="s">
        <v>203</v>
      </c>
      <c r="C76" s="149"/>
      <c r="D76" s="149"/>
      <c r="E76" s="149"/>
      <c r="F76" s="702" t="s">
        <v>362</v>
      </c>
      <c r="G76" s="149">
        <v>1</v>
      </c>
      <c r="H76" s="149">
        <v>30</v>
      </c>
      <c r="I76" s="149">
        <f>SUMPRODUCT(N76:Y76,$N$7:$Y$7)</f>
        <v>18</v>
      </c>
      <c r="J76" s="149"/>
      <c r="K76" s="149"/>
      <c r="L76" s="149">
        <v>18</v>
      </c>
      <c r="M76" s="149">
        <f>H76-I76</f>
        <v>12</v>
      </c>
      <c r="N76" s="149"/>
      <c r="O76" s="149"/>
      <c r="P76" s="149"/>
      <c r="Q76" s="149"/>
      <c r="R76" s="149"/>
      <c r="S76" s="149"/>
      <c r="T76" s="149"/>
      <c r="U76" s="149">
        <v>2</v>
      </c>
      <c r="V76" s="149"/>
      <c r="W76" s="149"/>
      <c r="X76" s="149"/>
      <c r="Y76" s="167"/>
      <c r="Z76" s="436"/>
      <c r="AA76" s="436"/>
      <c r="AB76" s="436"/>
      <c r="AC76" s="436"/>
      <c r="AD76" s="436">
        <v>3</v>
      </c>
      <c r="AE76" s="436"/>
      <c r="AF76" s="436"/>
      <c r="AG76" s="436"/>
      <c r="AH76" s="436"/>
      <c r="AI76" s="436"/>
      <c r="AJ76" s="436"/>
      <c r="AK76" s="436"/>
      <c r="AL76" s="436"/>
      <c r="AM76" s="436"/>
      <c r="AN76" s="436"/>
      <c r="AO76" s="436"/>
      <c r="AP76" s="436"/>
      <c r="AQ76" s="436"/>
      <c r="AR76" s="436"/>
      <c r="AS76" s="436"/>
      <c r="AT76" s="436"/>
      <c r="AU76" s="436"/>
      <c r="AV76" s="436"/>
      <c r="AW76" s="436"/>
      <c r="AX76" s="436"/>
      <c r="AY76" s="436"/>
      <c r="AZ76" s="732">
        <f t="shared" si="37"/>
      </c>
      <c r="BA76" s="436">
        <f t="shared" si="38"/>
      </c>
      <c r="BB76" s="436">
        <f t="shared" si="39"/>
      </c>
      <c r="BC76" s="436">
        <f t="shared" si="40"/>
      </c>
      <c r="BD76" s="436">
        <f t="shared" si="41"/>
      </c>
      <c r="BE76" s="436">
        <f t="shared" si="42"/>
      </c>
      <c r="BF76" s="436">
        <f t="shared" si="43"/>
      </c>
      <c r="BG76" s="436" t="str">
        <f t="shared" si="44"/>
        <v>так</v>
      </c>
      <c r="BH76" s="436">
        <f t="shared" si="45"/>
      </c>
      <c r="BI76" s="436">
        <f t="shared" si="46"/>
      </c>
      <c r="BJ76" s="436">
        <f t="shared" si="47"/>
      </c>
      <c r="BK76" s="436">
        <f t="shared" si="48"/>
      </c>
    </row>
    <row r="77" spans="1:63" s="13" customFormat="1" ht="15.75" hidden="1">
      <c r="A77" s="603" t="s">
        <v>217</v>
      </c>
      <c r="B77" s="175" t="s">
        <v>194</v>
      </c>
      <c r="C77" s="149"/>
      <c r="D77" s="149"/>
      <c r="E77" s="149"/>
      <c r="F77" s="702"/>
      <c r="G77" s="149">
        <f t="shared" si="50"/>
        <v>6</v>
      </c>
      <c r="H77" s="149">
        <f>SUM(H78:H79)</f>
        <v>180</v>
      </c>
      <c r="I77" s="149">
        <f>SUM(I78:I79)</f>
        <v>36</v>
      </c>
      <c r="J77" s="149">
        <f>SUM(J78:J79)</f>
        <v>48</v>
      </c>
      <c r="K77" s="149">
        <f>SUM(K78:K79)</f>
        <v>48</v>
      </c>
      <c r="L77" s="149"/>
      <c r="M77" s="149">
        <f>SUM(M78:M79)</f>
        <v>144</v>
      </c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67"/>
      <c r="Z77" s="436"/>
      <c r="AA77" s="436"/>
      <c r="AB77" s="436"/>
      <c r="AC77" s="436"/>
      <c r="AD77" s="436"/>
      <c r="AE77" s="436"/>
      <c r="AF77" s="436"/>
      <c r="AG77" s="436"/>
      <c r="AH77" s="436"/>
      <c r="AI77" s="436"/>
      <c r="AJ77" s="436"/>
      <c r="AK77" s="436"/>
      <c r="AL77" s="436"/>
      <c r="AM77" s="436"/>
      <c r="AN77" s="436"/>
      <c r="AO77" s="436"/>
      <c r="AP77" s="436"/>
      <c r="AQ77" s="436"/>
      <c r="AR77" s="436"/>
      <c r="AS77" s="436"/>
      <c r="AT77" s="436"/>
      <c r="AU77" s="436"/>
      <c r="AV77" s="436"/>
      <c r="AW77" s="436"/>
      <c r="AX77" s="436"/>
      <c r="AY77" s="436"/>
      <c r="AZ77" s="732">
        <f t="shared" si="37"/>
      </c>
      <c r="BA77" s="436">
        <f t="shared" si="38"/>
      </c>
      <c r="BB77" s="436">
        <f t="shared" si="39"/>
      </c>
      <c r="BC77" s="436">
        <f t="shared" si="40"/>
      </c>
      <c r="BD77" s="436">
        <f t="shared" si="41"/>
      </c>
      <c r="BE77" s="436">
        <f t="shared" si="42"/>
      </c>
      <c r="BF77" s="436">
        <f t="shared" si="43"/>
      </c>
      <c r="BG77" s="436">
        <f t="shared" si="44"/>
      </c>
      <c r="BH77" s="436">
        <f t="shared" si="45"/>
      </c>
      <c r="BI77" s="436">
        <f t="shared" si="46"/>
      </c>
      <c r="BJ77" s="436">
        <f t="shared" si="47"/>
      </c>
      <c r="BK77" s="436">
        <f t="shared" si="48"/>
      </c>
    </row>
    <row r="78" spans="1:63" s="13" customFormat="1" ht="15.75" hidden="1">
      <c r="A78" s="603" t="s">
        <v>223</v>
      </c>
      <c r="B78" s="175" t="s">
        <v>194</v>
      </c>
      <c r="C78" s="149"/>
      <c r="D78" s="149" t="s">
        <v>361</v>
      </c>
      <c r="E78" s="149"/>
      <c r="F78" s="702"/>
      <c r="G78" s="149">
        <f t="shared" si="50"/>
        <v>2.5</v>
      </c>
      <c r="H78" s="149">
        <v>75</v>
      </c>
      <c r="I78" s="149">
        <f>SUMPRODUCT(N78:Y78,$N$7:$Y$7)</f>
        <v>36</v>
      </c>
      <c r="J78" s="149">
        <v>18</v>
      </c>
      <c r="K78" s="149">
        <v>18</v>
      </c>
      <c r="L78" s="149"/>
      <c r="M78" s="149">
        <f>H78-I78</f>
        <v>39</v>
      </c>
      <c r="N78" s="149"/>
      <c r="O78" s="149"/>
      <c r="P78" s="149"/>
      <c r="Q78" s="149"/>
      <c r="R78" s="149"/>
      <c r="S78" s="149">
        <v>4</v>
      </c>
      <c r="T78" s="149"/>
      <c r="U78" s="149"/>
      <c r="V78" s="149"/>
      <c r="W78" s="149"/>
      <c r="X78" s="149"/>
      <c r="Y78" s="167"/>
      <c r="Z78" s="436"/>
      <c r="AA78" s="436"/>
      <c r="AB78" s="436"/>
      <c r="AC78" s="436"/>
      <c r="AD78" s="436">
        <v>2</v>
      </c>
      <c r="AE78" s="436"/>
      <c r="AF78" s="436"/>
      <c r="AG78" s="436"/>
      <c r="AH78" s="436"/>
      <c r="AI78" s="436"/>
      <c r="AJ78" s="436"/>
      <c r="AK78" s="436"/>
      <c r="AL78" s="436"/>
      <c r="AM78" s="436"/>
      <c r="AN78" s="436"/>
      <c r="AO78" s="436"/>
      <c r="AP78" s="436"/>
      <c r="AQ78" s="436"/>
      <c r="AR78" s="436"/>
      <c r="AS78" s="436"/>
      <c r="AT78" s="436"/>
      <c r="AU78" s="436"/>
      <c r="AV78" s="436"/>
      <c r="AW78" s="436"/>
      <c r="AX78" s="436"/>
      <c r="AY78" s="436"/>
      <c r="AZ78" s="732">
        <f t="shared" si="37"/>
      </c>
      <c r="BA78" s="436">
        <f t="shared" si="38"/>
      </c>
      <c r="BB78" s="436">
        <f t="shared" si="39"/>
      </c>
      <c r="BC78" s="436">
        <f t="shared" si="40"/>
      </c>
      <c r="BD78" s="436">
        <f t="shared" si="41"/>
      </c>
      <c r="BE78" s="436" t="str">
        <f t="shared" si="42"/>
        <v>так</v>
      </c>
      <c r="BF78" s="436">
        <f t="shared" si="43"/>
      </c>
      <c r="BG78" s="436">
        <f t="shared" si="44"/>
      </c>
      <c r="BH78" s="436">
        <f t="shared" si="45"/>
      </c>
      <c r="BI78" s="436">
        <f t="shared" si="46"/>
      </c>
      <c r="BJ78" s="436">
        <f t="shared" si="47"/>
      </c>
      <c r="BK78" s="436">
        <f t="shared" si="48"/>
      </c>
    </row>
    <row r="79" spans="1:63" s="13" customFormat="1" ht="15.75" hidden="1">
      <c r="A79" s="603" t="s">
        <v>224</v>
      </c>
      <c r="B79" s="175" t="s">
        <v>194</v>
      </c>
      <c r="C79" s="149">
        <v>5</v>
      </c>
      <c r="D79" s="149"/>
      <c r="E79" s="149"/>
      <c r="F79" s="702"/>
      <c r="G79" s="149">
        <v>3.5</v>
      </c>
      <c r="H79" s="149">
        <f>30*G79</f>
        <v>105</v>
      </c>
      <c r="I79" s="149">
        <f>SUMPRODUCT(N79:Y79,$N$7:$Y$7)</f>
        <v>0</v>
      </c>
      <c r="J79" s="149">
        <v>30</v>
      </c>
      <c r="K79" s="149">
        <v>30</v>
      </c>
      <c r="L79" s="149"/>
      <c r="M79" s="149">
        <f>H79-I79</f>
        <v>105</v>
      </c>
      <c r="N79" s="149"/>
      <c r="O79" s="149"/>
      <c r="P79" s="149"/>
      <c r="Q79" s="149"/>
      <c r="R79" s="149"/>
      <c r="S79" s="149"/>
      <c r="T79" s="149">
        <v>4</v>
      </c>
      <c r="U79" s="149"/>
      <c r="V79" s="149"/>
      <c r="W79" s="149"/>
      <c r="X79" s="149"/>
      <c r="Y79" s="167"/>
      <c r="Z79" s="436"/>
      <c r="AA79" s="436"/>
      <c r="AB79" s="436"/>
      <c r="AC79" s="436"/>
      <c r="AD79" s="436">
        <v>3</v>
      </c>
      <c r="AE79" s="436"/>
      <c r="AF79" s="436"/>
      <c r="AG79" s="436"/>
      <c r="AH79" s="436"/>
      <c r="AI79" s="436"/>
      <c r="AJ79" s="436"/>
      <c r="AK79" s="436"/>
      <c r="AL79" s="436"/>
      <c r="AM79" s="436"/>
      <c r="AN79" s="436"/>
      <c r="AO79" s="436"/>
      <c r="AP79" s="436"/>
      <c r="AQ79" s="436"/>
      <c r="AR79" s="436"/>
      <c r="AS79" s="436"/>
      <c r="AT79" s="436"/>
      <c r="AU79" s="436"/>
      <c r="AV79" s="436"/>
      <c r="AW79" s="436"/>
      <c r="AX79" s="436"/>
      <c r="AY79" s="436"/>
      <c r="AZ79" s="732">
        <f t="shared" si="37"/>
      </c>
      <c r="BA79" s="436">
        <f t="shared" si="38"/>
      </c>
      <c r="BB79" s="436">
        <f t="shared" si="39"/>
      </c>
      <c r="BC79" s="436">
        <f t="shared" si="40"/>
      </c>
      <c r="BD79" s="436">
        <f t="shared" si="41"/>
      </c>
      <c r="BE79" s="436">
        <f t="shared" si="42"/>
      </c>
      <c r="BF79" s="436" t="str">
        <f t="shared" si="43"/>
        <v>так</v>
      </c>
      <c r="BG79" s="436">
        <f t="shared" si="44"/>
      </c>
      <c r="BH79" s="436">
        <f t="shared" si="45"/>
      </c>
      <c r="BI79" s="436">
        <f t="shared" si="46"/>
      </c>
      <c r="BJ79" s="436">
        <f t="shared" si="47"/>
      </c>
      <c r="BK79" s="436">
        <f t="shared" si="48"/>
      </c>
    </row>
    <row r="80" spans="1:63" s="13" customFormat="1" ht="16.5" customHeight="1" hidden="1">
      <c r="A80" s="603" t="s">
        <v>221</v>
      </c>
      <c r="B80" s="175" t="s">
        <v>257</v>
      </c>
      <c r="C80" s="149"/>
      <c r="D80" s="149"/>
      <c r="E80" s="149"/>
      <c r="F80" s="702"/>
      <c r="G80" s="149">
        <f>SUM(G81:G82)</f>
        <v>4</v>
      </c>
      <c r="H80" s="149">
        <f>SUM(H81:H82)</f>
        <v>120</v>
      </c>
      <c r="I80" s="149">
        <f>SUM(I81:I82)</f>
        <v>51</v>
      </c>
      <c r="J80" s="149">
        <f>SUM(J81:J82)</f>
        <v>34</v>
      </c>
      <c r="K80" s="149">
        <f>SUM(K81:K82)</f>
        <v>9</v>
      </c>
      <c r="L80" s="149">
        <v>8</v>
      </c>
      <c r="M80" s="149">
        <f>SUM(M81:M82)</f>
        <v>69</v>
      </c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67"/>
      <c r="Z80" s="436"/>
      <c r="AA80" s="436"/>
      <c r="AB80" s="436"/>
      <c r="AC80" s="436"/>
      <c r="AD80" s="436"/>
      <c r="AE80" s="436"/>
      <c r="AF80" s="436"/>
      <c r="AG80" s="436"/>
      <c r="AH80" s="436"/>
      <c r="AI80" s="436"/>
      <c r="AJ80" s="436"/>
      <c r="AK80" s="436"/>
      <c r="AL80" s="436"/>
      <c r="AM80" s="436"/>
      <c r="AN80" s="436"/>
      <c r="AO80" s="436"/>
      <c r="AP80" s="436"/>
      <c r="AQ80" s="436"/>
      <c r="AR80" s="436"/>
      <c r="AS80" s="436"/>
      <c r="AT80" s="436"/>
      <c r="AU80" s="436"/>
      <c r="AV80" s="436"/>
      <c r="AW80" s="436"/>
      <c r="AX80" s="436"/>
      <c r="AY80" s="436"/>
      <c r="AZ80" s="732">
        <f t="shared" si="37"/>
      </c>
      <c r="BA80" s="436">
        <f t="shared" si="38"/>
      </c>
      <c r="BB80" s="436">
        <f t="shared" si="39"/>
      </c>
      <c r="BC80" s="436">
        <f t="shared" si="40"/>
      </c>
      <c r="BD80" s="436">
        <f t="shared" si="41"/>
      </c>
      <c r="BE80" s="436">
        <f t="shared" si="42"/>
      </c>
      <c r="BF80" s="436">
        <f t="shared" si="43"/>
      </c>
      <c r="BG80" s="436">
        <f t="shared" si="44"/>
      </c>
      <c r="BH80" s="436">
        <f t="shared" si="45"/>
      </c>
      <c r="BI80" s="436">
        <f t="shared" si="46"/>
      </c>
      <c r="BJ80" s="436">
        <f t="shared" si="47"/>
      </c>
      <c r="BK80" s="436">
        <f t="shared" si="48"/>
      </c>
    </row>
    <row r="81" spans="1:63" s="13" customFormat="1" ht="15.75" hidden="1">
      <c r="A81" s="603" t="s">
        <v>258</v>
      </c>
      <c r="B81" s="175" t="s">
        <v>284</v>
      </c>
      <c r="C81" s="149"/>
      <c r="D81" s="149" t="s">
        <v>361</v>
      </c>
      <c r="E81" s="149"/>
      <c r="F81" s="614"/>
      <c r="G81" s="149">
        <f>H81/30</f>
        <v>2</v>
      </c>
      <c r="H81" s="149">
        <v>60</v>
      </c>
      <c r="I81" s="149">
        <v>24</v>
      </c>
      <c r="J81" s="149">
        <v>16</v>
      </c>
      <c r="K81" s="149"/>
      <c r="L81" s="149">
        <v>8</v>
      </c>
      <c r="M81" s="149">
        <f>H81-I81</f>
        <v>36</v>
      </c>
      <c r="N81" s="149"/>
      <c r="O81" s="149"/>
      <c r="P81" s="149"/>
      <c r="Q81" s="149"/>
      <c r="R81" s="149"/>
      <c r="S81" s="149">
        <v>3</v>
      </c>
      <c r="T81" s="149"/>
      <c r="U81" s="149"/>
      <c r="V81" s="149"/>
      <c r="W81" s="149"/>
      <c r="X81" s="149"/>
      <c r="Y81" s="167"/>
      <c r="Z81" s="436"/>
      <c r="AA81" s="436"/>
      <c r="AB81" s="436"/>
      <c r="AC81" s="436"/>
      <c r="AD81" s="436">
        <v>2</v>
      </c>
      <c r="AE81" s="436"/>
      <c r="AF81" s="436"/>
      <c r="AG81" s="436"/>
      <c r="AH81" s="436"/>
      <c r="AI81" s="436"/>
      <c r="AJ81" s="436"/>
      <c r="AK81" s="436"/>
      <c r="AL81" s="436"/>
      <c r="AM81" s="436"/>
      <c r="AN81" s="436"/>
      <c r="AO81" s="436"/>
      <c r="AP81" s="436"/>
      <c r="AQ81" s="436"/>
      <c r="AR81" s="436"/>
      <c r="AS81" s="436"/>
      <c r="AT81" s="436"/>
      <c r="AU81" s="436"/>
      <c r="AV81" s="436"/>
      <c r="AW81" s="436"/>
      <c r="AX81" s="436"/>
      <c r="AY81" s="436"/>
      <c r="AZ81" s="732">
        <f t="shared" si="37"/>
      </c>
      <c r="BA81" s="436">
        <f t="shared" si="38"/>
      </c>
      <c r="BB81" s="436">
        <f t="shared" si="39"/>
      </c>
      <c r="BC81" s="436">
        <f t="shared" si="40"/>
      </c>
      <c r="BD81" s="436">
        <f t="shared" si="41"/>
      </c>
      <c r="BE81" s="436" t="str">
        <f t="shared" si="42"/>
        <v>так</v>
      </c>
      <c r="BF81" s="436">
        <f t="shared" si="43"/>
      </c>
      <c r="BG81" s="436">
        <f t="shared" si="44"/>
      </c>
      <c r="BH81" s="436">
        <f t="shared" si="45"/>
      </c>
      <c r="BI81" s="436">
        <f t="shared" si="46"/>
      </c>
      <c r="BJ81" s="436">
        <f t="shared" si="47"/>
      </c>
      <c r="BK81" s="436">
        <f t="shared" si="48"/>
      </c>
    </row>
    <row r="82" spans="1:63" s="13" customFormat="1" ht="15.75" hidden="1">
      <c r="A82" s="603" t="s">
        <v>259</v>
      </c>
      <c r="B82" s="175" t="s">
        <v>195</v>
      </c>
      <c r="C82" s="149" t="s">
        <v>363</v>
      </c>
      <c r="D82" s="149"/>
      <c r="E82" s="149"/>
      <c r="F82" s="702"/>
      <c r="G82" s="149">
        <f>H82/30</f>
        <v>2</v>
      </c>
      <c r="H82" s="149">
        <v>60</v>
      </c>
      <c r="I82" s="149">
        <f>SUMPRODUCT(N82:Y82,$N$7:$Y$7)</f>
        <v>27</v>
      </c>
      <c r="J82" s="149">
        <v>18</v>
      </c>
      <c r="K82" s="149">
        <v>9</v>
      </c>
      <c r="L82" s="149"/>
      <c r="M82" s="149">
        <f>H82-I82</f>
        <v>33</v>
      </c>
      <c r="N82" s="149"/>
      <c r="O82" s="149"/>
      <c r="P82" s="149"/>
      <c r="Q82" s="149"/>
      <c r="R82" s="149"/>
      <c r="S82" s="149"/>
      <c r="T82" s="149"/>
      <c r="U82" s="149"/>
      <c r="V82" s="149">
        <v>3</v>
      </c>
      <c r="W82" s="149"/>
      <c r="X82" s="149"/>
      <c r="Y82" s="167"/>
      <c r="Z82" s="436"/>
      <c r="AA82" s="436"/>
      <c r="AB82" s="436"/>
      <c r="AC82" s="436"/>
      <c r="AD82" s="436">
        <v>3</v>
      </c>
      <c r="AE82" s="436"/>
      <c r="AF82" s="436"/>
      <c r="AG82" s="436"/>
      <c r="AH82" s="436"/>
      <c r="AI82" s="436"/>
      <c r="AJ82" s="436"/>
      <c r="AK82" s="436"/>
      <c r="AL82" s="436"/>
      <c r="AM82" s="436"/>
      <c r="AN82" s="436"/>
      <c r="AO82" s="436"/>
      <c r="AP82" s="436"/>
      <c r="AQ82" s="436"/>
      <c r="AR82" s="436"/>
      <c r="AS82" s="436"/>
      <c r="AT82" s="436"/>
      <c r="AU82" s="436"/>
      <c r="AV82" s="436"/>
      <c r="AW82" s="436"/>
      <c r="AX82" s="436"/>
      <c r="AY82" s="436"/>
      <c r="AZ82" s="732">
        <f t="shared" si="37"/>
      </c>
      <c r="BA82" s="436">
        <f t="shared" si="38"/>
      </c>
      <c r="BB82" s="436">
        <f t="shared" si="39"/>
      </c>
      <c r="BC82" s="436">
        <f t="shared" si="40"/>
      </c>
      <c r="BD82" s="436">
        <f t="shared" si="41"/>
      </c>
      <c r="BE82" s="436">
        <f t="shared" si="42"/>
      </c>
      <c r="BF82" s="436">
        <f t="shared" si="43"/>
      </c>
      <c r="BG82" s="436">
        <f t="shared" si="44"/>
      </c>
      <c r="BH82" s="436" t="str">
        <f t="shared" si="45"/>
        <v>так</v>
      </c>
      <c r="BI82" s="436">
        <f t="shared" si="46"/>
      </c>
      <c r="BJ82" s="436">
        <f t="shared" si="47"/>
      </c>
      <c r="BK82" s="436">
        <f t="shared" si="48"/>
      </c>
    </row>
    <row r="83" spans="1:63" s="13" customFormat="1" ht="15.75" hidden="1">
      <c r="A83" s="603" t="s">
        <v>222</v>
      </c>
      <c r="B83" s="175" t="s">
        <v>196</v>
      </c>
      <c r="C83" s="149"/>
      <c r="D83" s="149"/>
      <c r="E83" s="149"/>
      <c r="F83" s="702"/>
      <c r="G83" s="149">
        <f t="shared" si="50"/>
        <v>9</v>
      </c>
      <c r="H83" s="149">
        <v>270</v>
      </c>
      <c r="I83" s="149">
        <f>SUM(I84:I87)</f>
        <v>147</v>
      </c>
      <c r="J83" s="149">
        <f>SUM(J84:J87)</f>
        <v>66</v>
      </c>
      <c r="K83" s="149">
        <f>SUM(K84:K87)</f>
        <v>66</v>
      </c>
      <c r="L83" s="149">
        <v>15</v>
      </c>
      <c r="M83" s="149">
        <f>SUM(M84:M87)</f>
        <v>123</v>
      </c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67"/>
      <c r="Z83" s="436"/>
      <c r="AA83" s="436"/>
      <c r="AB83" s="436"/>
      <c r="AC83" s="436"/>
      <c r="AD83" s="436"/>
      <c r="AE83" s="436"/>
      <c r="AF83" s="436"/>
      <c r="AG83" s="436"/>
      <c r="AH83" s="436"/>
      <c r="AI83" s="436"/>
      <c r="AJ83" s="436"/>
      <c r="AK83" s="436"/>
      <c r="AL83" s="436"/>
      <c r="AM83" s="436"/>
      <c r="AN83" s="436"/>
      <c r="AO83" s="436"/>
      <c r="AP83" s="436"/>
      <c r="AQ83" s="436"/>
      <c r="AR83" s="436"/>
      <c r="AS83" s="436"/>
      <c r="AT83" s="436"/>
      <c r="AU83" s="436"/>
      <c r="AV83" s="436"/>
      <c r="AW83" s="436"/>
      <c r="AX83" s="436"/>
      <c r="AY83" s="436"/>
      <c r="AZ83" s="732">
        <f t="shared" si="37"/>
      </c>
      <c r="BA83" s="436">
        <f t="shared" si="38"/>
      </c>
      <c r="BB83" s="436">
        <f t="shared" si="39"/>
      </c>
      <c r="BC83" s="436">
        <f t="shared" si="40"/>
      </c>
      <c r="BD83" s="436">
        <f t="shared" si="41"/>
      </c>
      <c r="BE83" s="436">
        <f t="shared" si="42"/>
      </c>
      <c r="BF83" s="436">
        <f t="shared" si="43"/>
      </c>
      <c r="BG83" s="436">
        <f t="shared" si="44"/>
      </c>
      <c r="BH83" s="436">
        <f t="shared" si="45"/>
      </c>
      <c r="BI83" s="436">
        <f t="shared" si="46"/>
      </c>
      <c r="BJ83" s="436">
        <f t="shared" si="47"/>
      </c>
      <c r="BK83" s="436">
        <f t="shared" si="48"/>
      </c>
    </row>
    <row r="84" spans="1:63" s="13" customFormat="1" ht="15.75" hidden="1">
      <c r="A84" s="603" t="s">
        <v>225</v>
      </c>
      <c r="B84" s="175" t="s">
        <v>196</v>
      </c>
      <c r="C84" s="149"/>
      <c r="D84" s="149">
        <v>1</v>
      </c>
      <c r="E84" s="149"/>
      <c r="F84" s="614"/>
      <c r="G84" s="149">
        <v>4</v>
      </c>
      <c r="H84" s="149">
        <v>120</v>
      </c>
      <c r="I84" s="149">
        <f>SUMPRODUCT(N84:Y84,$N$7:$Y$7)</f>
        <v>60</v>
      </c>
      <c r="J84" s="149">
        <v>30</v>
      </c>
      <c r="K84" s="149">
        <v>30</v>
      </c>
      <c r="L84" s="149"/>
      <c r="M84" s="149">
        <f>H84-I84</f>
        <v>60</v>
      </c>
      <c r="N84" s="149">
        <v>4</v>
      </c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67"/>
      <c r="Z84" s="436"/>
      <c r="AA84" s="436"/>
      <c r="AB84" s="436"/>
      <c r="AC84" s="436"/>
      <c r="AD84" s="436">
        <v>1</v>
      </c>
      <c r="AE84" s="436"/>
      <c r="AF84" s="436"/>
      <c r="AG84" s="436"/>
      <c r="AH84" s="436"/>
      <c r="AI84" s="436"/>
      <c r="AJ84" s="436"/>
      <c r="AK84" s="436"/>
      <c r="AL84" s="436"/>
      <c r="AM84" s="436"/>
      <c r="AN84" s="436"/>
      <c r="AO84" s="436"/>
      <c r="AP84" s="436"/>
      <c r="AQ84" s="436"/>
      <c r="AR84" s="436"/>
      <c r="AS84" s="436"/>
      <c r="AT84" s="436"/>
      <c r="AU84" s="436"/>
      <c r="AV84" s="436"/>
      <c r="AW84" s="436"/>
      <c r="AX84" s="436"/>
      <c r="AY84" s="436"/>
      <c r="AZ84" s="732" t="str">
        <f t="shared" si="37"/>
        <v>так</v>
      </c>
      <c r="BA84" s="436">
        <f t="shared" si="38"/>
      </c>
      <c r="BB84" s="436">
        <f t="shared" si="39"/>
      </c>
      <c r="BC84" s="436">
        <f t="shared" si="40"/>
      </c>
      <c r="BD84" s="436">
        <f t="shared" si="41"/>
      </c>
      <c r="BE84" s="436">
        <f t="shared" si="42"/>
      </c>
      <c r="BF84" s="436">
        <f t="shared" si="43"/>
      </c>
      <c r="BG84" s="436">
        <f t="shared" si="44"/>
      </c>
      <c r="BH84" s="436">
        <f t="shared" si="45"/>
      </c>
      <c r="BI84" s="436">
        <f t="shared" si="46"/>
      </c>
      <c r="BJ84" s="436">
        <f t="shared" si="47"/>
      </c>
      <c r="BK84" s="436">
        <f t="shared" si="48"/>
      </c>
    </row>
    <row r="85" spans="1:63" s="13" customFormat="1" ht="15.75" hidden="1">
      <c r="A85" s="603" t="s">
        <v>226</v>
      </c>
      <c r="B85" s="175" t="s">
        <v>196</v>
      </c>
      <c r="C85" s="149"/>
      <c r="D85" s="149" t="s">
        <v>360</v>
      </c>
      <c r="E85" s="149"/>
      <c r="F85" s="614"/>
      <c r="G85" s="149">
        <f t="shared" si="50"/>
        <v>2</v>
      </c>
      <c r="H85" s="149">
        <v>60</v>
      </c>
      <c r="I85" s="149">
        <f>SUMPRODUCT(N85:Y85,$N$7:$Y$7)</f>
        <v>36</v>
      </c>
      <c r="J85" s="149">
        <v>18</v>
      </c>
      <c r="K85" s="149">
        <v>18</v>
      </c>
      <c r="L85" s="149"/>
      <c r="M85" s="149">
        <f>H85-I85</f>
        <v>24</v>
      </c>
      <c r="N85" s="149"/>
      <c r="O85" s="149">
        <v>4</v>
      </c>
      <c r="P85" s="149"/>
      <c r="Q85" s="149"/>
      <c r="R85" s="149"/>
      <c r="S85" s="149"/>
      <c r="T85" s="149"/>
      <c r="U85" s="149"/>
      <c r="V85" s="149"/>
      <c r="W85" s="149"/>
      <c r="X85" s="149"/>
      <c r="Y85" s="167"/>
      <c r="Z85" s="436"/>
      <c r="AA85" s="436"/>
      <c r="AB85" s="436"/>
      <c r="AC85" s="436"/>
      <c r="AD85" s="436">
        <v>1</v>
      </c>
      <c r="AE85" s="436"/>
      <c r="AF85" s="436"/>
      <c r="AG85" s="436"/>
      <c r="AH85" s="436"/>
      <c r="AI85" s="436"/>
      <c r="AJ85" s="436"/>
      <c r="AK85" s="436"/>
      <c r="AL85" s="436"/>
      <c r="AM85" s="436"/>
      <c r="AN85" s="436"/>
      <c r="AO85" s="436"/>
      <c r="AP85" s="436"/>
      <c r="AQ85" s="436"/>
      <c r="AR85" s="436"/>
      <c r="AS85" s="436"/>
      <c r="AT85" s="436"/>
      <c r="AU85" s="436"/>
      <c r="AV85" s="436"/>
      <c r="AW85" s="436"/>
      <c r="AX85" s="436"/>
      <c r="AY85" s="436"/>
      <c r="AZ85" s="732">
        <f t="shared" si="37"/>
      </c>
      <c r="BA85" s="436" t="str">
        <f t="shared" si="38"/>
        <v>так</v>
      </c>
      <c r="BB85" s="436">
        <f t="shared" si="39"/>
      </c>
      <c r="BC85" s="436">
        <f t="shared" si="40"/>
      </c>
      <c r="BD85" s="436">
        <f t="shared" si="41"/>
      </c>
      <c r="BE85" s="436">
        <f t="shared" si="42"/>
      </c>
      <c r="BF85" s="436">
        <f t="shared" si="43"/>
      </c>
      <c r="BG85" s="436">
        <f t="shared" si="44"/>
      </c>
      <c r="BH85" s="436">
        <f t="shared" si="45"/>
      </c>
      <c r="BI85" s="436">
        <f t="shared" si="46"/>
      </c>
      <c r="BJ85" s="436">
        <f t="shared" si="47"/>
      </c>
      <c r="BK85" s="436">
        <f t="shared" si="48"/>
      </c>
    </row>
    <row r="86" spans="1:63" s="13" customFormat="1" ht="15.75" hidden="1">
      <c r="A86" s="603" t="s">
        <v>227</v>
      </c>
      <c r="B86" s="175" t="s">
        <v>196</v>
      </c>
      <c r="C86" s="149" t="s">
        <v>356</v>
      </c>
      <c r="D86" s="149"/>
      <c r="E86" s="149"/>
      <c r="F86" s="614"/>
      <c r="G86" s="149">
        <f t="shared" si="50"/>
        <v>2</v>
      </c>
      <c r="H86" s="149">
        <v>60</v>
      </c>
      <c r="I86" s="149">
        <f>SUMPRODUCT(N86:Y86,$N$7:$Y$7)</f>
        <v>36</v>
      </c>
      <c r="J86" s="149">
        <v>18</v>
      </c>
      <c r="K86" s="149">
        <v>18</v>
      </c>
      <c r="L86" s="149"/>
      <c r="M86" s="149">
        <f>H86-I86</f>
        <v>24</v>
      </c>
      <c r="N86" s="149"/>
      <c r="O86" s="149"/>
      <c r="P86" s="149">
        <v>4</v>
      </c>
      <c r="Q86" s="149"/>
      <c r="R86" s="149"/>
      <c r="S86" s="149"/>
      <c r="T86" s="149"/>
      <c r="U86" s="149"/>
      <c r="V86" s="149"/>
      <c r="W86" s="149"/>
      <c r="X86" s="149"/>
      <c r="Y86" s="167"/>
      <c r="Z86" s="436"/>
      <c r="AA86" s="436"/>
      <c r="AB86" s="436"/>
      <c r="AC86" s="436"/>
      <c r="AD86" s="436">
        <v>1</v>
      </c>
      <c r="AE86" s="436"/>
      <c r="AF86" s="436"/>
      <c r="AG86" s="436"/>
      <c r="AH86" s="436"/>
      <c r="AI86" s="436"/>
      <c r="AJ86" s="436"/>
      <c r="AK86" s="436"/>
      <c r="AL86" s="436"/>
      <c r="AM86" s="436"/>
      <c r="AN86" s="436"/>
      <c r="AO86" s="436"/>
      <c r="AP86" s="436"/>
      <c r="AQ86" s="436"/>
      <c r="AR86" s="436"/>
      <c r="AS86" s="436"/>
      <c r="AT86" s="436"/>
      <c r="AU86" s="436"/>
      <c r="AV86" s="436"/>
      <c r="AW86" s="436"/>
      <c r="AX86" s="436"/>
      <c r="AY86" s="436"/>
      <c r="AZ86" s="732">
        <f t="shared" si="37"/>
      </c>
      <c r="BA86" s="436">
        <f t="shared" si="38"/>
      </c>
      <c r="BB86" s="436" t="str">
        <f t="shared" si="39"/>
        <v>так</v>
      </c>
      <c r="BC86" s="436">
        <f t="shared" si="40"/>
      </c>
      <c r="BD86" s="436">
        <f t="shared" si="41"/>
      </c>
      <c r="BE86" s="436">
        <f t="shared" si="42"/>
      </c>
      <c r="BF86" s="436">
        <f t="shared" si="43"/>
      </c>
      <c r="BG86" s="436">
        <f t="shared" si="44"/>
      </c>
      <c r="BH86" s="436">
        <f t="shared" si="45"/>
      </c>
      <c r="BI86" s="436">
        <f t="shared" si="46"/>
      </c>
      <c r="BJ86" s="436">
        <f t="shared" si="47"/>
      </c>
      <c r="BK86" s="436">
        <f t="shared" si="48"/>
      </c>
    </row>
    <row r="87" spans="1:63" s="13" customFormat="1" ht="31.5" hidden="1">
      <c r="A87" s="603" t="s">
        <v>228</v>
      </c>
      <c r="B87" s="175" t="s">
        <v>200</v>
      </c>
      <c r="C87" s="149"/>
      <c r="D87" s="149"/>
      <c r="E87" s="149"/>
      <c r="F87" s="459">
        <v>3</v>
      </c>
      <c r="G87" s="149">
        <f t="shared" si="50"/>
        <v>1</v>
      </c>
      <c r="H87" s="149">
        <v>30</v>
      </c>
      <c r="I87" s="149">
        <f>SUMPRODUCT(N87:Y87,$N$7:$Y$7)</f>
        <v>15</v>
      </c>
      <c r="J87" s="149"/>
      <c r="K87" s="149"/>
      <c r="L87" s="149">
        <v>15</v>
      </c>
      <c r="M87" s="149">
        <f>H87-I87</f>
        <v>15</v>
      </c>
      <c r="N87" s="149"/>
      <c r="O87" s="149"/>
      <c r="P87" s="149"/>
      <c r="Q87" s="149">
        <v>1</v>
      </c>
      <c r="R87" s="149"/>
      <c r="S87" s="149"/>
      <c r="T87" s="149"/>
      <c r="U87" s="149"/>
      <c r="V87" s="149"/>
      <c r="W87" s="149"/>
      <c r="X87" s="149"/>
      <c r="Y87" s="167"/>
      <c r="Z87" s="436"/>
      <c r="AA87" s="436"/>
      <c r="AB87" s="436"/>
      <c r="AC87" s="436"/>
      <c r="AD87" s="436">
        <v>2</v>
      </c>
      <c r="AE87" s="436"/>
      <c r="AF87" s="436"/>
      <c r="AG87" s="436"/>
      <c r="AH87" s="436"/>
      <c r="AI87" s="436"/>
      <c r="AJ87" s="436"/>
      <c r="AK87" s="436"/>
      <c r="AL87" s="436"/>
      <c r="AM87" s="436"/>
      <c r="AN87" s="436"/>
      <c r="AO87" s="436"/>
      <c r="AP87" s="436"/>
      <c r="AQ87" s="436"/>
      <c r="AR87" s="436"/>
      <c r="AS87" s="436"/>
      <c r="AT87" s="436"/>
      <c r="AU87" s="436"/>
      <c r="AV87" s="436"/>
      <c r="AW87" s="436"/>
      <c r="AX87" s="436"/>
      <c r="AY87" s="436"/>
      <c r="AZ87" s="732">
        <f t="shared" si="37"/>
      </c>
      <c r="BA87" s="436">
        <f t="shared" si="38"/>
      </c>
      <c r="BB87" s="436">
        <f t="shared" si="39"/>
      </c>
      <c r="BC87" s="436" t="str">
        <f t="shared" si="40"/>
        <v>так</v>
      </c>
      <c r="BD87" s="436">
        <f t="shared" si="41"/>
      </c>
      <c r="BE87" s="436">
        <f t="shared" si="42"/>
      </c>
      <c r="BF87" s="436">
        <f t="shared" si="43"/>
      </c>
      <c r="BG87" s="436">
        <f t="shared" si="44"/>
      </c>
      <c r="BH87" s="436">
        <f t="shared" si="45"/>
      </c>
      <c r="BI87" s="436">
        <f t="shared" si="46"/>
      </c>
      <c r="BJ87" s="436">
        <f t="shared" si="47"/>
      </c>
      <c r="BK87" s="436">
        <f t="shared" si="48"/>
      </c>
    </row>
    <row r="88" spans="1:63" s="13" customFormat="1" ht="15.75" hidden="1">
      <c r="A88" s="603" t="s">
        <v>229</v>
      </c>
      <c r="B88" s="175" t="s">
        <v>197</v>
      </c>
      <c r="C88" s="149"/>
      <c r="D88" s="149"/>
      <c r="E88" s="149"/>
      <c r="F88" s="614"/>
      <c r="G88" s="149">
        <f t="shared" si="50"/>
        <v>7.5</v>
      </c>
      <c r="H88" s="149">
        <f>SUM(H89:H90)</f>
        <v>225</v>
      </c>
      <c r="I88" s="149">
        <f>SUM(I89:I90)</f>
        <v>84</v>
      </c>
      <c r="J88" s="149">
        <f>SUM(J89:J90)</f>
        <v>42</v>
      </c>
      <c r="K88" s="149">
        <f>SUM(K89:K90)</f>
        <v>42</v>
      </c>
      <c r="L88" s="149"/>
      <c r="M88" s="149">
        <f>SUM(M89:M90)</f>
        <v>141</v>
      </c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67"/>
      <c r="Z88" s="436"/>
      <c r="AA88" s="436"/>
      <c r="AB88" s="436"/>
      <c r="AC88" s="436"/>
      <c r="AD88" s="436"/>
      <c r="AE88" s="436"/>
      <c r="AF88" s="436"/>
      <c r="AG88" s="436"/>
      <c r="AH88" s="436"/>
      <c r="AI88" s="436"/>
      <c r="AJ88" s="436"/>
      <c r="AK88" s="436"/>
      <c r="AL88" s="436"/>
      <c r="AM88" s="436"/>
      <c r="AN88" s="436"/>
      <c r="AO88" s="436"/>
      <c r="AP88" s="436"/>
      <c r="AQ88" s="436"/>
      <c r="AR88" s="436"/>
      <c r="AS88" s="436"/>
      <c r="AT88" s="436"/>
      <c r="AU88" s="436"/>
      <c r="AV88" s="436"/>
      <c r="AW88" s="436"/>
      <c r="AX88" s="436"/>
      <c r="AY88" s="436"/>
      <c r="AZ88" s="732">
        <f t="shared" si="37"/>
      </c>
      <c r="BA88" s="436">
        <f t="shared" si="38"/>
      </c>
      <c r="BB88" s="436">
        <f t="shared" si="39"/>
      </c>
      <c r="BC88" s="436">
        <f t="shared" si="40"/>
      </c>
      <c r="BD88" s="436">
        <f t="shared" si="41"/>
      </c>
      <c r="BE88" s="436">
        <f t="shared" si="42"/>
      </c>
      <c r="BF88" s="436">
        <f t="shared" si="43"/>
      </c>
      <c r="BG88" s="436">
        <f t="shared" si="44"/>
      </c>
      <c r="BH88" s="436">
        <f t="shared" si="45"/>
      </c>
      <c r="BI88" s="436">
        <f t="shared" si="46"/>
      </c>
      <c r="BJ88" s="436">
        <f t="shared" si="47"/>
      </c>
      <c r="BK88" s="436">
        <f t="shared" si="48"/>
      </c>
    </row>
    <row r="89" spans="1:63" s="13" customFormat="1" ht="15.75" hidden="1">
      <c r="A89" s="603" t="s">
        <v>231</v>
      </c>
      <c r="B89" s="175" t="s">
        <v>197</v>
      </c>
      <c r="C89" s="149"/>
      <c r="D89" s="149">
        <v>7</v>
      </c>
      <c r="E89" s="149"/>
      <c r="F89" s="702"/>
      <c r="G89" s="149">
        <f t="shared" si="50"/>
        <v>2.5</v>
      </c>
      <c r="H89" s="149">
        <v>75</v>
      </c>
      <c r="I89" s="149">
        <f>SUMPRODUCT(N89:Y89,$N$7:$Y$7)</f>
        <v>30</v>
      </c>
      <c r="J89" s="149">
        <v>15</v>
      </c>
      <c r="K89" s="149">
        <v>15</v>
      </c>
      <c r="L89" s="149"/>
      <c r="M89" s="149">
        <f>H89-I89</f>
        <v>45</v>
      </c>
      <c r="N89" s="149"/>
      <c r="O89" s="149"/>
      <c r="P89" s="149"/>
      <c r="Q89" s="149"/>
      <c r="R89" s="149"/>
      <c r="S89" s="149"/>
      <c r="T89" s="149"/>
      <c r="U89" s="149"/>
      <c r="V89" s="149"/>
      <c r="W89" s="149">
        <v>2</v>
      </c>
      <c r="X89" s="149"/>
      <c r="Y89" s="167"/>
      <c r="Z89" s="436"/>
      <c r="AA89" s="436"/>
      <c r="AB89" s="436"/>
      <c r="AC89" s="436"/>
      <c r="AD89" s="436">
        <v>4</v>
      </c>
      <c r="AE89" s="436"/>
      <c r="AF89" s="436"/>
      <c r="AG89" s="436"/>
      <c r="AH89" s="436"/>
      <c r="AI89" s="436"/>
      <c r="AJ89" s="436"/>
      <c r="AK89" s="436"/>
      <c r="AL89" s="436"/>
      <c r="AM89" s="436"/>
      <c r="AN89" s="436"/>
      <c r="AO89" s="436"/>
      <c r="AP89" s="436"/>
      <c r="AQ89" s="436"/>
      <c r="AR89" s="436"/>
      <c r="AS89" s="436"/>
      <c r="AT89" s="436"/>
      <c r="AU89" s="436"/>
      <c r="AV89" s="436"/>
      <c r="AW89" s="436"/>
      <c r="AX89" s="436"/>
      <c r="AY89" s="436"/>
      <c r="AZ89" s="732">
        <f t="shared" si="37"/>
      </c>
      <c r="BA89" s="436">
        <f t="shared" si="38"/>
      </c>
      <c r="BB89" s="436">
        <f t="shared" si="39"/>
      </c>
      <c r="BC89" s="436">
        <f t="shared" si="40"/>
      </c>
      <c r="BD89" s="436">
        <f t="shared" si="41"/>
      </c>
      <c r="BE89" s="436">
        <f t="shared" si="42"/>
      </c>
      <c r="BF89" s="436">
        <f t="shared" si="43"/>
      </c>
      <c r="BG89" s="436">
        <f t="shared" si="44"/>
      </c>
      <c r="BH89" s="436">
        <f t="shared" si="45"/>
      </c>
      <c r="BI89" s="436" t="str">
        <f t="shared" si="46"/>
        <v>так</v>
      </c>
      <c r="BJ89" s="436">
        <f t="shared" si="47"/>
      </c>
      <c r="BK89" s="436">
        <f t="shared" si="48"/>
      </c>
    </row>
    <row r="90" spans="1:63" s="13" customFormat="1" ht="15.75" hidden="1">
      <c r="A90" s="603" t="s">
        <v>232</v>
      </c>
      <c r="B90" s="175" t="s">
        <v>197</v>
      </c>
      <c r="C90" s="149" t="s">
        <v>364</v>
      </c>
      <c r="D90" s="149"/>
      <c r="E90" s="149"/>
      <c r="F90" s="702"/>
      <c r="G90" s="149">
        <f t="shared" si="50"/>
        <v>5</v>
      </c>
      <c r="H90" s="149">
        <v>150</v>
      </c>
      <c r="I90" s="149">
        <f>SUMPRODUCT(N90:Y90,$N$7:$Y$7)</f>
        <v>54</v>
      </c>
      <c r="J90" s="149">
        <v>27</v>
      </c>
      <c r="K90" s="149">
        <v>27</v>
      </c>
      <c r="L90" s="149"/>
      <c r="M90" s="149">
        <f>H90-I90</f>
        <v>96</v>
      </c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>
        <v>6</v>
      </c>
      <c r="Y90" s="167"/>
      <c r="Z90" s="436"/>
      <c r="AA90" s="436"/>
      <c r="AB90" s="436"/>
      <c r="AC90" s="436"/>
      <c r="AD90" s="436">
        <v>4</v>
      </c>
      <c r="AE90" s="436"/>
      <c r="AF90" s="436"/>
      <c r="AG90" s="436"/>
      <c r="AH90" s="436"/>
      <c r="AI90" s="436"/>
      <c r="AJ90" s="436"/>
      <c r="AK90" s="436"/>
      <c r="AL90" s="436"/>
      <c r="AM90" s="436"/>
      <c r="AN90" s="436"/>
      <c r="AO90" s="436"/>
      <c r="AP90" s="436"/>
      <c r="AQ90" s="436"/>
      <c r="AR90" s="436"/>
      <c r="AS90" s="436"/>
      <c r="AT90" s="436"/>
      <c r="AU90" s="436"/>
      <c r="AV90" s="436"/>
      <c r="AW90" s="436"/>
      <c r="AX90" s="436"/>
      <c r="AY90" s="436"/>
      <c r="AZ90" s="732">
        <f t="shared" si="37"/>
      </c>
      <c r="BA90" s="436">
        <f t="shared" si="38"/>
      </c>
      <c r="BB90" s="436">
        <f t="shared" si="39"/>
      </c>
      <c r="BC90" s="436">
        <f t="shared" si="40"/>
      </c>
      <c r="BD90" s="436">
        <f t="shared" si="41"/>
      </c>
      <c r="BE90" s="436">
        <f t="shared" si="42"/>
      </c>
      <c r="BF90" s="436">
        <f t="shared" si="43"/>
      </c>
      <c r="BG90" s="436">
        <f t="shared" si="44"/>
      </c>
      <c r="BH90" s="436">
        <f t="shared" si="45"/>
      </c>
      <c r="BI90" s="436">
        <f t="shared" si="46"/>
      </c>
      <c r="BJ90" s="436" t="str">
        <f t="shared" si="47"/>
        <v>так</v>
      </c>
      <c r="BK90" s="436">
        <f t="shared" si="48"/>
      </c>
    </row>
    <row r="91" spans="1:63" s="13" customFormat="1" ht="15.75" hidden="1">
      <c r="A91" s="603" t="s">
        <v>230</v>
      </c>
      <c r="B91" s="175" t="s">
        <v>198</v>
      </c>
      <c r="C91" s="149">
        <v>7</v>
      </c>
      <c r="D91" s="149"/>
      <c r="E91" s="149"/>
      <c r="F91" s="702"/>
      <c r="G91" s="149">
        <f>H91/30</f>
        <v>7</v>
      </c>
      <c r="H91" s="149">
        <v>210</v>
      </c>
      <c r="I91" s="149">
        <f>SUMPRODUCT(N91:Y91,$N$7:$Y$7)</f>
        <v>75</v>
      </c>
      <c r="J91" s="149">
        <v>30</v>
      </c>
      <c r="K91" s="149">
        <v>45</v>
      </c>
      <c r="L91" s="149"/>
      <c r="M91" s="149">
        <f>H91-I91</f>
        <v>135</v>
      </c>
      <c r="N91" s="149"/>
      <c r="O91" s="149"/>
      <c r="P91" s="149"/>
      <c r="Q91" s="149"/>
      <c r="R91" s="149"/>
      <c r="S91" s="149"/>
      <c r="T91" s="149"/>
      <c r="U91" s="149"/>
      <c r="V91" s="149"/>
      <c r="W91" s="149">
        <v>5</v>
      </c>
      <c r="X91" s="149"/>
      <c r="Y91" s="167"/>
      <c r="Z91" s="436"/>
      <c r="AA91" s="436"/>
      <c r="AB91" s="436"/>
      <c r="AC91" s="436"/>
      <c r="AD91" s="436">
        <v>4</v>
      </c>
      <c r="AE91" s="436"/>
      <c r="AF91" s="436"/>
      <c r="AG91" s="436"/>
      <c r="AH91" s="436"/>
      <c r="AI91" s="436"/>
      <c r="AJ91" s="436"/>
      <c r="AK91" s="436"/>
      <c r="AL91" s="436"/>
      <c r="AM91" s="436"/>
      <c r="AN91" s="436"/>
      <c r="AO91" s="436"/>
      <c r="AP91" s="436"/>
      <c r="AQ91" s="436"/>
      <c r="AR91" s="436"/>
      <c r="AS91" s="436"/>
      <c r="AT91" s="436"/>
      <c r="AU91" s="436"/>
      <c r="AV91" s="436"/>
      <c r="AW91" s="436"/>
      <c r="AX91" s="436"/>
      <c r="AY91" s="436"/>
      <c r="AZ91" s="732">
        <f t="shared" si="37"/>
      </c>
      <c r="BA91" s="436">
        <f t="shared" si="38"/>
      </c>
      <c r="BB91" s="436">
        <f t="shared" si="39"/>
      </c>
      <c r="BC91" s="436">
        <f t="shared" si="40"/>
      </c>
      <c r="BD91" s="436">
        <f t="shared" si="41"/>
      </c>
      <c r="BE91" s="436">
        <f t="shared" si="42"/>
      </c>
      <c r="BF91" s="436">
        <f t="shared" si="43"/>
      </c>
      <c r="BG91" s="436">
        <f t="shared" si="44"/>
      </c>
      <c r="BH91" s="436">
        <f t="shared" si="45"/>
      </c>
      <c r="BI91" s="436" t="str">
        <f t="shared" si="46"/>
        <v>так</v>
      </c>
      <c r="BJ91" s="436">
        <f t="shared" si="47"/>
      </c>
      <c r="BK91" s="436">
        <f t="shared" si="48"/>
      </c>
    </row>
    <row r="92" spans="1:63" s="13" customFormat="1" ht="15.75" hidden="1">
      <c r="A92" s="603" t="s">
        <v>233</v>
      </c>
      <c r="B92" s="175" t="s">
        <v>199</v>
      </c>
      <c r="C92" s="149">
        <v>5</v>
      </c>
      <c r="D92" s="149"/>
      <c r="E92" s="149"/>
      <c r="F92" s="702"/>
      <c r="G92" s="149">
        <v>5</v>
      </c>
      <c r="H92" s="149">
        <f>G92*30</f>
        <v>150</v>
      </c>
      <c r="I92" s="149">
        <f>SUMPRODUCT(N92:Y92,$N$7:$Y$7)</f>
        <v>0</v>
      </c>
      <c r="J92" s="149">
        <v>30</v>
      </c>
      <c r="K92" s="149">
        <v>45</v>
      </c>
      <c r="L92" s="149"/>
      <c r="M92" s="149">
        <f>H92-I92</f>
        <v>150</v>
      </c>
      <c r="N92" s="149"/>
      <c r="O92" s="149"/>
      <c r="P92" s="149"/>
      <c r="Q92" s="149"/>
      <c r="R92" s="149"/>
      <c r="S92" s="149"/>
      <c r="T92" s="149">
        <v>5</v>
      </c>
      <c r="U92" s="149"/>
      <c r="V92" s="149"/>
      <c r="W92" s="149"/>
      <c r="X92" s="149"/>
      <c r="Y92" s="167"/>
      <c r="Z92" s="436">
        <f>30*G93</f>
        <v>2160</v>
      </c>
      <c r="AA92" s="436"/>
      <c r="AB92" s="436"/>
      <c r="AC92" s="436"/>
      <c r="AD92" s="436">
        <v>3</v>
      </c>
      <c r="AE92" s="436"/>
      <c r="AF92" s="436"/>
      <c r="AG92" s="436"/>
      <c r="AH92" s="436"/>
      <c r="AI92" s="436"/>
      <c r="AJ92" s="436"/>
      <c r="AK92" s="436"/>
      <c r="AL92" s="436"/>
      <c r="AM92" s="436"/>
      <c r="AN92" s="436"/>
      <c r="AO92" s="436"/>
      <c r="AP92" s="436"/>
      <c r="AQ92" s="436"/>
      <c r="AR92" s="436"/>
      <c r="AS92" s="436"/>
      <c r="AT92" s="436"/>
      <c r="AU92" s="436"/>
      <c r="AV92" s="436"/>
      <c r="AW92" s="436"/>
      <c r="AX92" s="436"/>
      <c r="AY92" s="436"/>
      <c r="AZ92" s="732">
        <f t="shared" si="37"/>
      </c>
      <c r="BA92" s="436">
        <f t="shared" si="38"/>
      </c>
      <c r="BB92" s="436">
        <f t="shared" si="39"/>
      </c>
      <c r="BC92" s="436">
        <f t="shared" si="40"/>
      </c>
      <c r="BD92" s="436">
        <f t="shared" si="41"/>
      </c>
      <c r="BE92" s="436">
        <f t="shared" si="42"/>
      </c>
      <c r="BF92" s="436" t="str">
        <f t="shared" si="43"/>
        <v>так</v>
      </c>
      <c r="BG92" s="436">
        <f t="shared" si="44"/>
      </c>
      <c r="BH92" s="436">
        <f t="shared" si="45"/>
      </c>
      <c r="BI92" s="436">
        <f t="shared" si="46"/>
      </c>
      <c r="BJ92" s="436">
        <f t="shared" si="47"/>
      </c>
      <c r="BK92" s="436">
        <f t="shared" si="48"/>
      </c>
    </row>
    <row r="93" spans="1:63" s="13" customFormat="1" ht="17.25" customHeight="1" hidden="1" thickBot="1">
      <c r="A93" s="1151" t="s">
        <v>71</v>
      </c>
      <c r="B93" s="1151"/>
      <c r="C93" s="1151"/>
      <c r="D93" s="1151"/>
      <c r="E93" s="1151"/>
      <c r="F93" s="1151"/>
      <c r="G93" s="249">
        <f>SUM(G60:G62,G63:G64,G68:G69,G72,G77,G80,G83,G88,G91,G92)</f>
        <v>72</v>
      </c>
      <c r="H93" s="249">
        <f aca="true" t="shared" si="56" ref="H93:M93">SUM(H60:H62,H63:H64,H68:H69,H72,H77,H80,H83,H88,H91,H92)</f>
        <v>2160</v>
      </c>
      <c r="I93" s="249">
        <f t="shared" si="56"/>
        <v>867</v>
      </c>
      <c r="J93" s="249">
        <f t="shared" si="56"/>
        <v>483</v>
      </c>
      <c r="K93" s="249">
        <f t="shared" si="56"/>
        <v>477</v>
      </c>
      <c r="L93" s="249">
        <f t="shared" si="56"/>
        <v>87</v>
      </c>
      <c r="M93" s="249">
        <f t="shared" si="56"/>
        <v>1293</v>
      </c>
      <c r="N93" s="703">
        <f aca="true" t="shared" si="57" ref="N93:Y93">SUM(N60:N92)</f>
        <v>4</v>
      </c>
      <c r="O93" s="737">
        <f t="shared" si="57"/>
        <v>4</v>
      </c>
      <c r="P93" s="737">
        <f t="shared" si="57"/>
        <v>8</v>
      </c>
      <c r="Q93" s="737">
        <f t="shared" si="57"/>
        <v>4</v>
      </c>
      <c r="R93" s="737">
        <f t="shared" si="57"/>
        <v>11</v>
      </c>
      <c r="S93" s="737">
        <f t="shared" si="57"/>
        <v>17</v>
      </c>
      <c r="T93" s="737">
        <f t="shared" si="57"/>
        <v>12</v>
      </c>
      <c r="U93" s="737">
        <f t="shared" si="57"/>
        <v>2</v>
      </c>
      <c r="V93" s="737">
        <f t="shared" si="57"/>
        <v>8</v>
      </c>
      <c r="W93" s="737">
        <f t="shared" si="57"/>
        <v>15</v>
      </c>
      <c r="X93" s="737">
        <f t="shared" si="57"/>
        <v>8</v>
      </c>
      <c r="Y93" s="737">
        <f t="shared" si="57"/>
        <v>0</v>
      </c>
      <c r="Z93" s="436"/>
      <c r="AA93" s="436">
        <f>G93*30</f>
        <v>2160</v>
      </c>
      <c r="AB93" s="436"/>
      <c r="AC93" s="436"/>
      <c r="AD93" s="436"/>
      <c r="AE93" s="436"/>
      <c r="AF93" s="436"/>
      <c r="AG93" s="436"/>
      <c r="AH93" s="436"/>
      <c r="AI93" s="436"/>
      <c r="AJ93" s="436"/>
      <c r="AK93" s="436"/>
      <c r="AL93" s="436"/>
      <c r="AM93" s="436"/>
      <c r="AN93" s="436"/>
      <c r="AO93" s="436"/>
      <c r="AP93" s="436"/>
      <c r="AQ93" s="436"/>
      <c r="AR93" s="436"/>
      <c r="AS93" s="436"/>
      <c r="AT93" s="436"/>
      <c r="AU93" s="436"/>
      <c r="AV93" s="436"/>
      <c r="AW93" s="436"/>
      <c r="AX93" s="436"/>
      <c r="AY93" s="436"/>
      <c r="AZ93" s="732"/>
      <c r="BA93" s="436"/>
      <c r="BB93" s="436"/>
      <c r="BC93" s="436"/>
      <c r="BD93" s="436"/>
      <c r="BE93" s="436"/>
      <c r="BF93" s="436"/>
      <c r="BG93" s="436"/>
      <c r="BH93" s="436"/>
      <c r="BI93" s="436"/>
      <c r="BJ93" s="436"/>
      <c r="BK93" s="436"/>
    </row>
    <row r="94" spans="1:63" s="13" customFormat="1" ht="22.5" customHeight="1" hidden="1" thickBot="1">
      <c r="A94" s="1151" t="s">
        <v>148</v>
      </c>
      <c r="B94" s="1151"/>
      <c r="C94" s="1151"/>
      <c r="D94" s="1151"/>
      <c r="E94" s="1151"/>
      <c r="F94" s="1151"/>
      <c r="G94" s="1151"/>
      <c r="H94" s="1151"/>
      <c r="I94" s="1151"/>
      <c r="J94" s="1151"/>
      <c r="K94" s="1151"/>
      <c r="L94" s="1151"/>
      <c r="M94" s="1151"/>
      <c r="N94" s="1151"/>
      <c r="O94" s="1151"/>
      <c r="P94" s="1151"/>
      <c r="Q94" s="1151"/>
      <c r="R94" s="1151"/>
      <c r="S94" s="1151"/>
      <c r="T94" s="1151"/>
      <c r="U94" s="1151"/>
      <c r="V94" s="1151"/>
      <c r="W94" s="1151"/>
      <c r="X94" s="1151"/>
      <c r="Y94" s="1151"/>
      <c r="Z94" s="436"/>
      <c r="AA94" s="436"/>
      <c r="AB94" s="436"/>
      <c r="AC94" s="436"/>
      <c r="AD94" s="436"/>
      <c r="AE94" s="436">
        <v>1</v>
      </c>
      <c r="AF94" s="436">
        <v>2</v>
      </c>
      <c r="AG94" s="436">
        <v>3</v>
      </c>
      <c r="AH94" s="436">
        <v>4</v>
      </c>
      <c r="AI94" s="436"/>
      <c r="AJ94" s="436"/>
      <c r="AK94" s="436"/>
      <c r="AL94" s="436"/>
      <c r="AM94" s="436"/>
      <c r="AN94" s="436"/>
      <c r="AO94" s="436"/>
      <c r="AP94" s="436"/>
      <c r="AQ94" s="436"/>
      <c r="AR94" s="436"/>
      <c r="AS94" s="436"/>
      <c r="AT94" s="436"/>
      <c r="AU94" s="436"/>
      <c r="AV94" s="436"/>
      <c r="AW94" s="436"/>
      <c r="AX94" s="436"/>
      <c r="AY94" s="436"/>
      <c r="AZ94" s="732">
        <f aca="true" t="shared" si="58" ref="AZ94:BF94">IF(N94&lt;&gt;0,"так","")</f>
      </c>
      <c r="BA94" s="436">
        <f t="shared" si="58"/>
      </c>
      <c r="BB94" s="436">
        <f t="shared" si="58"/>
      </c>
      <c r="BC94" s="436">
        <f t="shared" si="58"/>
      </c>
      <c r="BD94" s="436">
        <f t="shared" si="58"/>
      </c>
      <c r="BE94" s="436">
        <f t="shared" si="58"/>
      </c>
      <c r="BF94" s="436">
        <f t="shared" si="58"/>
      </c>
      <c r="BG94" s="436">
        <f aca="true" t="shared" si="59" ref="BF94:BK137">IF(U94&lt;&gt;0,"так","")</f>
      </c>
      <c r="BH94" s="436">
        <f t="shared" si="59"/>
      </c>
      <c r="BI94" s="436">
        <f t="shared" si="59"/>
      </c>
      <c r="BJ94" s="436">
        <f t="shared" si="59"/>
      </c>
      <c r="BK94" s="436">
        <f t="shared" si="59"/>
      </c>
    </row>
    <row r="95" spans="1:63" s="13" customFormat="1" ht="19.5" customHeight="1" hidden="1" thickBot="1">
      <c r="A95" s="1159" t="s">
        <v>264</v>
      </c>
      <c r="B95" s="1159"/>
      <c r="C95" s="1159"/>
      <c r="D95" s="1159"/>
      <c r="E95" s="1159"/>
      <c r="F95" s="1159"/>
      <c r="G95" s="1159"/>
      <c r="H95" s="1159"/>
      <c r="I95" s="1159"/>
      <c r="J95" s="1159"/>
      <c r="K95" s="1159"/>
      <c r="L95" s="1159"/>
      <c r="M95" s="1159"/>
      <c r="N95" s="1159"/>
      <c r="O95" s="1159"/>
      <c r="P95" s="1159"/>
      <c r="Q95" s="1159"/>
      <c r="R95" s="1159"/>
      <c r="S95" s="1159"/>
      <c r="T95" s="1159"/>
      <c r="U95" s="1159"/>
      <c r="V95" s="1159"/>
      <c r="W95" s="1159"/>
      <c r="X95" s="1159"/>
      <c r="Y95" s="1159"/>
      <c r="Z95" s="436"/>
      <c r="AA95" s="436"/>
      <c r="AB95" s="436"/>
      <c r="AC95" s="436"/>
      <c r="AD95" s="436"/>
      <c r="AE95" s="436" t="s">
        <v>34</v>
      </c>
      <c r="AF95" s="436" t="s">
        <v>35</v>
      </c>
      <c r="AG95" s="436" t="s">
        <v>36</v>
      </c>
      <c r="AH95" s="436" t="s">
        <v>37</v>
      </c>
      <c r="AI95" s="436"/>
      <c r="AJ95" s="436"/>
      <c r="AK95" s="436"/>
      <c r="AL95" s="436"/>
      <c r="AM95" s="436"/>
      <c r="AN95" s="436"/>
      <c r="AO95" s="436"/>
      <c r="AP95" s="436"/>
      <c r="AQ95" s="436"/>
      <c r="AR95" s="436"/>
      <c r="AS95" s="436"/>
      <c r="AT95" s="436"/>
      <c r="AU95" s="436"/>
      <c r="AV95" s="436"/>
      <c r="AW95" s="436"/>
      <c r="AX95" s="436"/>
      <c r="AY95" s="436"/>
      <c r="AZ95" s="732">
        <f aca="true" t="shared" si="60" ref="AZ95:BE138">IF(N95&lt;&gt;0,"так","")</f>
      </c>
      <c r="BA95" s="436">
        <f t="shared" si="60"/>
      </c>
      <c r="BB95" s="436">
        <f t="shared" si="60"/>
      </c>
      <c r="BC95" s="436">
        <f t="shared" si="60"/>
      </c>
      <c r="BD95" s="436">
        <f t="shared" si="60"/>
      </c>
      <c r="BE95" s="436">
        <f t="shared" si="60"/>
      </c>
      <c r="BF95" s="436">
        <f t="shared" si="59"/>
      </c>
      <c r="BG95" s="436">
        <f t="shared" si="59"/>
      </c>
      <c r="BH95" s="436">
        <f t="shared" si="59"/>
      </c>
      <c r="BI95" s="436">
        <f t="shared" si="59"/>
      </c>
      <c r="BJ95" s="436">
        <f t="shared" si="59"/>
      </c>
      <c r="BK95" s="436">
        <f t="shared" si="59"/>
      </c>
    </row>
    <row r="96" spans="1:63" s="13" customFormat="1" ht="19.5" customHeight="1" hidden="1" thickBot="1">
      <c r="A96" s="400">
        <v>1</v>
      </c>
      <c r="B96" s="751" t="s">
        <v>380</v>
      </c>
      <c r="C96" s="468"/>
      <c r="D96" s="400">
        <v>3</v>
      </c>
      <c r="E96" s="400"/>
      <c r="F96" s="468"/>
      <c r="G96" s="469">
        <v>1</v>
      </c>
      <c r="H96" s="470">
        <f aca="true" t="shared" si="61" ref="H96:H101">G96*30</f>
        <v>30</v>
      </c>
      <c r="I96" s="466">
        <f>J96+K96+L96</f>
        <v>14</v>
      </c>
      <c r="J96" s="399">
        <v>10</v>
      </c>
      <c r="K96" s="399"/>
      <c r="L96" s="399">
        <v>4</v>
      </c>
      <c r="M96" s="466">
        <f aca="true" t="shared" si="62" ref="M96:M101">H96-I96</f>
        <v>16</v>
      </c>
      <c r="N96" s="467"/>
      <c r="O96" s="467"/>
      <c r="P96" s="467"/>
      <c r="Q96" s="399">
        <v>1</v>
      </c>
      <c r="R96" s="399"/>
      <c r="S96" s="399"/>
      <c r="T96" s="399"/>
      <c r="U96" s="399"/>
      <c r="V96" s="399"/>
      <c r="W96" s="416"/>
      <c r="X96" s="416"/>
      <c r="Y96" s="416"/>
      <c r="Z96" s="436"/>
      <c r="AA96" s="436"/>
      <c r="AB96" s="436"/>
      <c r="AC96" s="436"/>
      <c r="AD96" s="436">
        <v>2</v>
      </c>
      <c r="AE96" s="735">
        <f>SUMIF($AD96:$AD101,AE94,$G96:$G101)</f>
        <v>0</v>
      </c>
      <c r="AF96" s="735">
        <f>SUMIF($AD96:$AD101,AF94,$G96:$G101)</f>
        <v>4</v>
      </c>
      <c r="AG96" s="735">
        <f>SUMIF($AD96:$AD101,AG94,$G96:$G101)</f>
        <v>6</v>
      </c>
      <c r="AH96" s="735">
        <f>SUMIF($AD96:$AD101,AH94,$G96:$G101)</f>
        <v>0</v>
      </c>
      <c r="AI96" s="735">
        <f>SUM(AE96:AH96)</f>
        <v>10</v>
      </c>
      <c r="AJ96" s="436"/>
      <c r="AK96" s="434"/>
      <c r="AL96" s="996" t="s">
        <v>34</v>
      </c>
      <c r="AM96" s="996"/>
      <c r="AN96" s="996"/>
      <c r="AO96" s="996" t="s">
        <v>35</v>
      </c>
      <c r="AP96" s="996"/>
      <c r="AQ96" s="996"/>
      <c r="AR96" s="996" t="s">
        <v>36</v>
      </c>
      <c r="AS96" s="996"/>
      <c r="AT96" s="996"/>
      <c r="AU96" s="996" t="s">
        <v>37</v>
      </c>
      <c r="AV96" s="996"/>
      <c r="AW96" s="996"/>
      <c r="AX96" s="436"/>
      <c r="AY96" s="436"/>
      <c r="AZ96" s="732">
        <f t="shared" si="60"/>
      </c>
      <c r="BA96" s="436">
        <f t="shared" si="60"/>
      </c>
      <c r="BB96" s="436">
        <f t="shared" si="60"/>
      </c>
      <c r="BC96" s="436" t="str">
        <f t="shared" si="60"/>
        <v>так</v>
      </c>
      <c r="BD96" s="436">
        <f t="shared" si="60"/>
      </c>
      <c r="BE96" s="436">
        <f t="shared" si="60"/>
      </c>
      <c r="BF96" s="436">
        <f t="shared" si="59"/>
      </c>
      <c r="BG96" s="436">
        <f t="shared" si="59"/>
      </c>
      <c r="BH96" s="436">
        <f t="shared" si="59"/>
      </c>
      <c r="BI96" s="436">
        <f t="shared" si="59"/>
      </c>
      <c r="BJ96" s="436">
        <f t="shared" si="59"/>
      </c>
      <c r="BK96" s="436">
        <f t="shared" si="59"/>
      </c>
    </row>
    <row r="97" spans="1:63" s="13" customFormat="1" ht="19.5" customHeight="1" hidden="1" thickBot="1">
      <c r="A97" s="400">
        <v>2</v>
      </c>
      <c r="B97" s="751" t="s">
        <v>381</v>
      </c>
      <c r="C97" s="468"/>
      <c r="D97" s="400" t="s">
        <v>359</v>
      </c>
      <c r="E97" s="400"/>
      <c r="F97" s="468"/>
      <c r="G97" s="469">
        <v>1.5</v>
      </c>
      <c r="H97" s="470">
        <f t="shared" si="61"/>
        <v>45</v>
      </c>
      <c r="I97" s="466">
        <f>J97+K97+L97</f>
        <v>16</v>
      </c>
      <c r="J97" s="399">
        <v>16</v>
      </c>
      <c r="K97" s="399"/>
      <c r="L97" s="399"/>
      <c r="M97" s="466">
        <f t="shared" si="62"/>
        <v>29</v>
      </c>
      <c r="N97" s="467"/>
      <c r="O97" s="467"/>
      <c r="P97" s="467"/>
      <c r="Q97" s="399"/>
      <c r="R97" s="399">
        <v>2</v>
      </c>
      <c r="S97" s="399"/>
      <c r="T97" s="399"/>
      <c r="U97" s="399"/>
      <c r="V97" s="399"/>
      <c r="W97" s="444"/>
      <c r="X97" s="444"/>
      <c r="Y97" s="444"/>
      <c r="Z97" s="436"/>
      <c r="AA97" s="436"/>
      <c r="AB97" s="436"/>
      <c r="AC97" s="436"/>
      <c r="AD97" s="436">
        <v>2</v>
      </c>
      <c r="AE97" s="436"/>
      <c r="AF97" s="436"/>
      <c r="AG97" s="436"/>
      <c r="AH97" s="436"/>
      <c r="AI97" s="436"/>
      <c r="AJ97" s="436"/>
      <c r="AK97" s="434"/>
      <c r="AL97" s="996"/>
      <c r="AM97" s="996"/>
      <c r="AN97" s="996"/>
      <c r="AO97" s="996"/>
      <c r="AP97" s="996"/>
      <c r="AQ97" s="996"/>
      <c r="AR97" s="996"/>
      <c r="AS97" s="996"/>
      <c r="AT97" s="996"/>
      <c r="AU97" s="996"/>
      <c r="AV97" s="996"/>
      <c r="AW97" s="996"/>
      <c r="AX97" s="436"/>
      <c r="AY97" s="436"/>
      <c r="AZ97" s="732">
        <f t="shared" si="60"/>
      </c>
      <c r="BA97" s="436">
        <f t="shared" si="60"/>
      </c>
      <c r="BB97" s="436">
        <f t="shared" si="60"/>
      </c>
      <c r="BC97" s="436">
        <f t="shared" si="60"/>
      </c>
      <c r="BD97" s="436" t="str">
        <f t="shared" si="60"/>
        <v>так</v>
      </c>
      <c r="BE97" s="436">
        <f t="shared" si="60"/>
      </c>
      <c r="BF97" s="436">
        <f t="shared" si="59"/>
      </c>
      <c r="BG97" s="436">
        <f t="shared" si="59"/>
      </c>
      <c r="BH97" s="436">
        <f t="shared" si="59"/>
      </c>
      <c r="BI97" s="436">
        <f t="shared" si="59"/>
      </c>
      <c r="BJ97" s="436">
        <f t="shared" si="59"/>
      </c>
      <c r="BK97" s="436">
        <f t="shared" si="59"/>
      </c>
    </row>
    <row r="98" spans="1:63" s="13" customFormat="1" ht="19.5" customHeight="1" hidden="1" thickBot="1">
      <c r="A98" s="400">
        <v>3</v>
      </c>
      <c r="B98" s="751" t="s">
        <v>382</v>
      </c>
      <c r="C98" s="468"/>
      <c r="D98" s="400" t="s">
        <v>361</v>
      </c>
      <c r="E98" s="400"/>
      <c r="F98" s="468"/>
      <c r="G98" s="469">
        <v>1.5</v>
      </c>
      <c r="H98" s="470">
        <f t="shared" si="61"/>
        <v>45</v>
      </c>
      <c r="I98" s="466">
        <v>16</v>
      </c>
      <c r="J98" s="399">
        <v>16</v>
      </c>
      <c r="K98" s="399"/>
      <c r="L98" s="399"/>
      <c r="M98" s="466">
        <f t="shared" si="62"/>
        <v>29</v>
      </c>
      <c r="N98" s="467"/>
      <c r="O98" s="467"/>
      <c r="P98" s="467"/>
      <c r="Q98" s="399"/>
      <c r="R98" s="399"/>
      <c r="S98" s="399">
        <v>2</v>
      </c>
      <c r="T98" s="399"/>
      <c r="U98" s="399"/>
      <c r="V98" s="399"/>
      <c r="W98" s="416"/>
      <c r="X98" s="416"/>
      <c r="Y98" s="416"/>
      <c r="Z98" s="436"/>
      <c r="AA98" s="436"/>
      <c r="AB98" s="436"/>
      <c r="AC98" s="436"/>
      <c r="AD98" s="436">
        <v>2</v>
      </c>
      <c r="AE98" s="436"/>
      <c r="AF98" s="436"/>
      <c r="AG98" s="436"/>
      <c r="AH98" s="436"/>
      <c r="AI98" s="436"/>
      <c r="AJ98" s="436"/>
      <c r="AK98" s="434"/>
      <c r="AL98" s="435">
        <v>1</v>
      </c>
      <c r="AM98" s="435" t="s">
        <v>360</v>
      </c>
      <c r="AN98" s="435" t="s">
        <v>356</v>
      </c>
      <c r="AO98" s="435">
        <v>3</v>
      </c>
      <c r="AP98" s="435" t="s">
        <v>359</v>
      </c>
      <c r="AQ98" s="435" t="s">
        <v>361</v>
      </c>
      <c r="AR98" s="435">
        <v>5</v>
      </c>
      <c r="AS98" s="435" t="s">
        <v>362</v>
      </c>
      <c r="AT98" s="435" t="s">
        <v>363</v>
      </c>
      <c r="AU98" s="435">
        <v>7</v>
      </c>
      <c r="AV98" s="435" t="s">
        <v>364</v>
      </c>
      <c r="AW98" s="435" t="s">
        <v>358</v>
      </c>
      <c r="AX98" s="436"/>
      <c r="AY98" s="436"/>
      <c r="AZ98" s="732">
        <f t="shared" si="60"/>
      </c>
      <c r="BA98" s="436">
        <f t="shared" si="60"/>
      </c>
      <c r="BB98" s="436">
        <f t="shared" si="60"/>
      </c>
      <c r="BC98" s="436">
        <f t="shared" si="60"/>
      </c>
      <c r="BD98" s="436">
        <f t="shared" si="60"/>
      </c>
      <c r="BE98" s="436" t="str">
        <f t="shared" si="60"/>
        <v>так</v>
      </c>
      <c r="BF98" s="436">
        <f t="shared" si="59"/>
      </c>
      <c r="BG98" s="436">
        <f t="shared" si="59"/>
      </c>
      <c r="BH98" s="436">
        <f t="shared" si="59"/>
      </c>
      <c r="BI98" s="436">
        <f t="shared" si="59"/>
      </c>
      <c r="BJ98" s="436">
        <f t="shared" si="59"/>
      </c>
      <c r="BK98" s="436">
        <f t="shared" si="59"/>
      </c>
    </row>
    <row r="99" spans="1:63" s="13" customFormat="1" ht="19.5" customHeight="1" hidden="1" thickBot="1">
      <c r="A99" s="400">
        <v>4</v>
      </c>
      <c r="B99" s="751" t="s">
        <v>383</v>
      </c>
      <c r="C99" s="468"/>
      <c r="D99" s="400" t="s">
        <v>368</v>
      </c>
      <c r="E99" s="400"/>
      <c r="F99" s="468"/>
      <c r="G99" s="469">
        <v>3</v>
      </c>
      <c r="H99" s="470">
        <f t="shared" si="61"/>
        <v>90</v>
      </c>
      <c r="I99" s="466">
        <f>J99+K99+L99</f>
        <v>40</v>
      </c>
      <c r="J99" s="399">
        <v>28</v>
      </c>
      <c r="K99" s="399"/>
      <c r="L99" s="399">
        <v>12</v>
      </c>
      <c r="M99" s="466">
        <f t="shared" si="62"/>
        <v>50</v>
      </c>
      <c r="N99" s="467"/>
      <c r="O99" s="467"/>
      <c r="P99" s="467"/>
      <c r="Q99" s="399"/>
      <c r="R99" s="399"/>
      <c r="S99" s="399"/>
      <c r="T99" s="399">
        <v>3</v>
      </c>
      <c r="U99" s="399"/>
      <c r="V99" s="399"/>
      <c r="W99" s="416"/>
      <c r="X99" s="416"/>
      <c r="Y99" s="416"/>
      <c r="Z99" s="436"/>
      <c r="AA99" s="436"/>
      <c r="AB99" s="436"/>
      <c r="AC99" s="436"/>
      <c r="AD99" s="436">
        <v>3</v>
      </c>
      <c r="AE99" s="436"/>
      <c r="AF99" s="436"/>
      <c r="AG99" s="436"/>
      <c r="AH99" s="436"/>
      <c r="AI99" s="436"/>
      <c r="AJ99" s="436"/>
      <c r="AK99" s="434"/>
      <c r="AL99" s="434"/>
      <c r="AM99" s="434"/>
      <c r="AN99" s="434"/>
      <c r="AO99" s="434"/>
      <c r="AP99" s="434"/>
      <c r="AQ99" s="434"/>
      <c r="AR99" s="434"/>
      <c r="AS99" s="434"/>
      <c r="AT99" s="434"/>
      <c r="AU99" s="434"/>
      <c r="AV99" s="434"/>
      <c r="AW99" s="434"/>
      <c r="AX99" s="436"/>
      <c r="AY99" s="436"/>
      <c r="AZ99" s="732">
        <f t="shared" si="60"/>
      </c>
      <c r="BA99" s="436">
        <f t="shared" si="60"/>
      </c>
      <c r="BB99" s="436">
        <f t="shared" si="60"/>
      </c>
      <c r="BC99" s="436">
        <f t="shared" si="60"/>
      </c>
      <c r="BD99" s="436">
        <f t="shared" si="60"/>
      </c>
      <c r="BE99" s="436">
        <f t="shared" si="60"/>
      </c>
      <c r="BF99" s="436" t="str">
        <f t="shared" si="59"/>
        <v>так</v>
      </c>
      <c r="BG99" s="436">
        <f t="shared" si="59"/>
      </c>
      <c r="BH99" s="436">
        <f t="shared" si="59"/>
      </c>
      <c r="BI99" s="436">
        <f t="shared" si="59"/>
      </c>
      <c r="BJ99" s="436">
        <f t="shared" si="59"/>
      </c>
      <c r="BK99" s="436">
        <f t="shared" si="59"/>
      </c>
    </row>
    <row r="100" spans="1:63" s="13" customFormat="1" ht="19.5" customHeight="1" hidden="1" thickBot="1">
      <c r="A100" s="400">
        <v>5</v>
      </c>
      <c r="B100" s="751" t="s">
        <v>369</v>
      </c>
      <c r="C100" s="468"/>
      <c r="D100" s="400" t="s">
        <v>362</v>
      </c>
      <c r="E100" s="400"/>
      <c r="F100" s="468"/>
      <c r="G100" s="469">
        <v>1.5</v>
      </c>
      <c r="H100" s="470">
        <f t="shared" si="61"/>
        <v>45</v>
      </c>
      <c r="I100" s="466">
        <f>J100+K100+L100</f>
        <v>16</v>
      </c>
      <c r="J100" s="399">
        <v>16</v>
      </c>
      <c r="K100" s="399"/>
      <c r="L100" s="399"/>
      <c r="M100" s="466">
        <f t="shared" si="62"/>
        <v>29</v>
      </c>
      <c r="N100" s="467"/>
      <c r="O100" s="467"/>
      <c r="P100" s="467"/>
      <c r="Q100" s="399"/>
      <c r="R100" s="399"/>
      <c r="S100" s="399"/>
      <c r="T100" s="399"/>
      <c r="U100" s="399">
        <v>2</v>
      </c>
      <c r="V100" s="399"/>
      <c r="W100" s="416"/>
      <c r="X100" s="416"/>
      <c r="Y100" s="416"/>
      <c r="Z100" s="436"/>
      <c r="AA100" s="436"/>
      <c r="AB100" s="436"/>
      <c r="AC100" s="436"/>
      <c r="AD100" s="436">
        <v>3</v>
      </c>
      <c r="AE100" s="436"/>
      <c r="AF100" s="436"/>
      <c r="AG100" s="436"/>
      <c r="AH100" s="436"/>
      <c r="AI100" s="436"/>
      <c r="AJ100" s="436"/>
      <c r="AK100" s="434" t="s">
        <v>384</v>
      </c>
      <c r="AL100" s="434"/>
      <c r="AM100" s="434"/>
      <c r="AN100" s="434"/>
      <c r="AO100" s="434"/>
      <c r="AP100" s="434"/>
      <c r="AQ100" s="434"/>
      <c r="AR100" s="434"/>
      <c r="AS100" s="434"/>
      <c r="AT100" s="434"/>
      <c r="AU100" s="434"/>
      <c r="AV100" s="434"/>
      <c r="AW100" s="434"/>
      <c r="AX100" s="436"/>
      <c r="AY100" s="436"/>
      <c r="AZ100" s="732">
        <f t="shared" si="60"/>
      </c>
      <c r="BA100" s="436">
        <f t="shared" si="60"/>
      </c>
      <c r="BB100" s="436">
        <f t="shared" si="60"/>
      </c>
      <c r="BC100" s="436">
        <f t="shared" si="60"/>
      </c>
      <c r="BD100" s="436">
        <f t="shared" si="60"/>
      </c>
      <c r="BE100" s="436">
        <f t="shared" si="60"/>
      </c>
      <c r="BF100" s="436">
        <f t="shared" si="59"/>
      </c>
      <c r="BG100" s="436" t="str">
        <f t="shared" si="59"/>
        <v>так</v>
      </c>
      <c r="BH100" s="436">
        <f t="shared" si="59"/>
      </c>
      <c r="BI100" s="436">
        <f t="shared" si="59"/>
      </c>
      <c r="BJ100" s="436">
        <f t="shared" si="59"/>
      </c>
      <c r="BK100" s="436">
        <f t="shared" si="59"/>
      </c>
    </row>
    <row r="101" spans="1:63" s="13" customFormat="1" ht="19.5" customHeight="1" hidden="1">
      <c r="A101" s="400">
        <v>6</v>
      </c>
      <c r="B101" s="751" t="s">
        <v>370</v>
      </c>
      <c r="C101" s="468"/>
      <c r="D101" s="400" t="s">
        <v>363</v>
      </c>
      <c r="E101" s="400"/>
      <c r="F101" s="468"/>
      <c r="G101" s="469">
        <v>1.5</v>
      </c>
      <c r="H101" s="470">
        <f t="shared" si="61"/>
        <v>45</v>
      </c>
      <c r="I101" s="466">
        <v>18</v>
      </c>
      <c r="J101" s="399">
        <v>9</v>
      </c>
      <c r="K101" s="399"/>
      <c r="L101" s="399">
        <v>9</v>
      </c>
      <c r="M101" s="466">
        <f t="shared" si="62"/>
        <v>27</v>
      </c>
      <c r="N101" s="467"/>
      <c r="O101" s="467"/>
      <c r="P101" s="467"/>
      <c r="Q101" s="399"/>
      <c r="R101" s="399"/>
      <c r="S101" s="399"/>
      <c r="T101" s="399"/>
      <c r="U101" s="399"/>
      <c r="V101" s="399">
        <v>2</v>
      </c>
      <c r="W101" s="613"/>
      <c r="X101" s="613"/>
      <c r="Y101" s="613"/>
      <c r="Z101" s="436"/>
      <c r="AA101" s="436"/>
      <c r="AB101" s="436"/>
      <c r="AC101" s="436"/>
      <c r="AD101" s="436">
        <v>3</v>
      </c>
      <c r="AE101" s="436"/>
      <c r="AF101" s="436"/>
      <c r="AG101" s="436"/>
      <c r="AH101" s="436"/>
      <c r="AI101" s="436"/>
      <c r="AJ101" s="436"/>
      <c r="AK101" s="436" t="s">
        <v>385</v>
      </c>
      <c r="AL101" s="434">
        <f>COUNTIF($D96:$D128,AL$9)</f>
        <v>0</v>
      </c>
      <c r="AM101" s="434">
        <f aca="true" t="shared" si="63" ref="AM101:AW101">COUNTIF($D96:$D128,AM$9)</f>
        <v>0</v>
      </c>
      <c r="AN101" s="434">
        <f t="shared" si="63"/>
        <v>0</v>
      </c>
      <c r="AO101" s="434">
        <v>1</v>
      </c>
      <c r="AP101" s="434">
        <v>1</v>
      </c>
      <c r="AQ101" s="434">
        <v>1</v>
      </c>
      <c r="AR101" s="434">
        <v>2</v>
      </c>
      <c r="AS101" s="434">
        <v>1</v>
      </c>
      <c r="AT101" s="434">
        <v>1</v>
      </c>
      <c r="AU101" s="434">
        <f t="shared" si="63"/>
        <v>0</v>
      </c>
      <c r="AV101" s="434">
        <f t="shared" si="63"/>
        <v>0</v>
      </c>
      <c r="AW101" s="434">
        <f t="shared" si="63"/>
        <v>0</v>
      </c>
      <c r="AX101" s="436"/>
      <c r="AY101" s="436"/>
      <c r="AZ101" s="732">
        <f t="shared" si="60"/>
      </c>
      <c r="BA101" s="436">
        <f t="shared" si="60"/>
      </c>
      <c r="BB101" s="436">
        <f t="shared" si="60"/>
      </c>
      <c r="BC101" s="436">
        <f t="shared" si="60"/>
      </c>
      <c r="BD101" s="436">
        <f t="shared" si="60"/>
      </c>
      <c r="BE101" s="436">
        <f t="shared" si="60"/>
      </c>
      <c r="BF101" s="436">
        <f t="shared" si="59"/>
      </c>
      <c r="BG101" s="436">
        <f t="shared" si="59"/>
      </c>
      <c r="BH101" s="436" t="str">
        <f t="shared" si="59"/>
        <v>так</v>
      </c>
      <c r="BI101" s="436">
        <f t="shared" si="59"/>
      </c>
      <c r="BJ101" s="436">
        <f t="shared" si="59"/>
      </c>
      <c r="BK101" s="436">
        <f t="shared" si="59"/>
      </c>
    </row>
    <row r="102" spans="1:63" s="13" customFormat="1" ht="19.5" customHeight="1" hidden="1" thickBot="1">
      <c r="A102" s="1157" t="s">
        <v>318</v>
      </c>
      <c r="B102" s="1157"/>
      <c r="C102" s="1157"/>
      <c r="D102" s="1157"/>
      <c r="E102" s="1157"/>
      <c r="F102" s="1157"/>
      <c r="G102" s="525">
        <f>SUM(G96:G101)</f>
        <v>10</v>
      </c>
      <c r="H102" s="525">
        <f>SUM(H96:H101)</f>
        <v>300</v>
      </c>
      <c r="I102" s="525">
        <f>SUM(I96:I101)</f>
        <v>120</v>
      </c>
      <c r="J102" s="525">
        <f>SUM(J96:J101)</f>
        <v>95</v>
      </c>
      <c r="K102" s="525">
        <f>SUM(K96:K100)</f>
        <v>0</v>
      </c>
      <c r="L102" s="525">
        <f>SUM(L96:L101)</f>
        <v>25</v>
      </c>
      <c r="M102" s="525">
        <f>SUM(M96:M101)</f>
        <v>180</v>
      </c>
      <c r="N102" s="525"/>
      <c r="O102" s="525"/>
      <c r="P102" s="525"/>
      <c r="Q102" s="525">
        <f>SUM(Q96:Q100)</f>
        <v>1</v>
      </c>
      <c r="R102" s="525">
        <f>SUM(R96:R100)</f>
        <v>2</v>
      </c>
      <c r="S102" s="525">
        <f>SUM(S96:S100)</f>
        <v>2</v>
      </c>
      <c r="T102" s="525">
        <f>SUM(T96:T100)</f>
        <v>3</v>
      </c>
      <c r="U102" s="525">
        <f>SUM(U96:U100)</f>
        <v>2</v>
      </c>
      <c r="V102" s="525" t="s">
        <v>319</v>
      </c>
      <c r="W102" s="149"/>
      <c r="X102" s="149"/>
      <c r="Y102" s="149"/>
      <c r="Z102" s="436"/>
      <c r="AA102" s="436"/>
      <c r="AB102" s="436"/>
      <c r="AC102" s="436"/>
      <c r="AD102" s="436"/>
      <c r="AE102" s="436"/>
      <c r="AF102" s="436"/>
      <c r="AG102" s="436"/>
      <c r="AH102" s="436"/>
      <c r="AI102" s="436"/>
      <c r="AJ102" s="436"/>
      <c r="AK102" s="436" t="s">
        <v>386</v>
      </c>
      <c r="AL102" s="434"/>
      <c r="AM102" s="434"/>
      <c r="AN102" s="434"/>
      <c r="AO102" s="434"/>
      <c r="AP102" s="434"/>
      <c r="AQ102" s="434"/>
      <c r="AR102" s="434"/>
      <c r="AS102" s="434"/>
      <c r="AT102" s="434"/>
      <c r="AU102" s="434"/>
      <c r="AV102" s="434"/>
      <c r="AW102" s="434"/>
      <c r="AX102" s="436"/>
      <c r="AY102" s="436"/>
      <c r="AZ102" s="732"/>
      <c r="BA102" s="436"/>
      <c r="BB102" s="436"/>
      <c r="BC102" s="436"/>
      <c r="BD102" s="436"/>
      <c r="BE102" s="436"/>
      <c r="BF102" s="436"/>
      <c r="BG102" s="436"/>
      <c r="BH102" s="436"/>
      <c r="BI102" s="436"/>
      <c r="BJ102" s="436"/>
      <c r="BK102" s="436"/>
    </row>
    <row r="103" spans="1:63" s="13" customFormat="1" ht="15.75" customHeight="1" hidden="1" thickBot="1">
      <c r="A103" s="306" t="s">
        <v>320</v>
      </c>
      <c r="B103" s="752" t="s">
        <v>321</v>
      </c>
      <c r="C103" s="149"/>
      <c r="D103" s="459">
        <v>3</v>
      </c>
      <c r="E103" s="459"/>
      <c r="F103" s="753"/>
      <c r="G103" s="754">
        <v>1</v>
      </c>
      <c r="H103" s="754">
        <f>G103*30</f>
        <v>30</v>
      </c>
      <c r="I103" s="205">
        <f>J103+K103+L103</f>
        <v>14</v>
      </c>
      <c r="J103" s="205">
        <v>10</v>
      </c>
      <c r="K103" s="205"/>
      <c r="L103" s="205">
        <v>4</v>
      </c>
      <c r="M103" s="205">
        <f>H103-I103</f>
        <v>16</v>
      </c>
      <c r="N103" s="149"/>
      <c r="O103" s="149"/>
      <c r="P103" s="149"/>
      <c r="Q103" s="205">
        <v>1</v>
      </c>
      <c r="R103" s="205"/>
      <c r="S103" s="205"/>
      <c r="T103" s="755"/>
      <c r="U103" s="205"/>
      <c r="V103" s="205"/>
      <c r="W103" s="149"/>
      <c r="X103" s="436"/>
      <c r="Y103" s="436"/>
      <c r="Z103" s="436"/>
      <c r="AA103" s="436"/>
      <c r="AB103" s="436"/>
      <c r="AC103" s="436"/>
      <c r="AD103" s="436"/>
      <c r="AE103" s="436"/>
      <c r="AF103" s="436"/>
      <c r="AG103" s="436"/>
      <c r="AH103" s="436"/>
      <c r="AI103" s="436"/>
      <c r="AJ103" s="436"/>
      <c r="AK103" s="436" t="s">
        <v>387</v>
      </c>
      <c r="AL103" s="434"/>
      <c r="AM103" s="434"/>
      <c r="AN103" s="434"/>
      <c r="AO103" s="434"/>
      <c r="AP103" s="434"/>
      <c r="AQ103" s="434"/>
      <c r="AR103" s="434"/>
      <c r="AS103" s="434"/>
      <c r="AT103" s="434"/>
      <c r="AU103" s="434"/>
      <c r="AV103" s="434"/>
      <c r="AW103" s="434"/>
      <c r="AX103" s="436"/>
      <c r="AY103" s="436"/>
      <c r="AZ103" s="732">
        <f t="shared" si="60"/>
      </c>
      <c r="BA103" s="436">
        <f t="shared" si="60"/>
      </c>
      <c r="BB103" s="436">
        <f t="shared" si="60"/>
      </c>
      <c r="BC103" s="436" t="str">
        <f t="shared" si="60"/>
        <v>так</v>
      </c>
      <c r="BD103" s="436">
        <f t="shared" si="60"/>
      </c>
      <c r="BE103" s="436">
        <f t="shared" si="60"/>
      </c>
      <c r="BF103" s="436">
        <f t="shared" si="59"/>
      </c>
      <c r="BG103" s="436">
        <f t="shared" si="59"/>
      </c>
      <c r="BH103" s="436">
        <f t="shared" si="59"/>
      </c>
      <c r="BI103" s="436">
        <f t="shared" si="59"/>
      </c>
      <c r="BJ103" s="436">
        <f t="shared" si="59"/>
      </c>
      <c r="BK103" s="436">
        <f t="shared" si="59"/>
      </c>
    </row>
    <row r="104" spans="1:63" s="13" customFormat="1" ht="15.75" customHeight="1" hidden="1" thickBot="1">
      <c r="A104" s="306" t="s">
        <v>322</v>
      </c>
      <c r="B104" s="397" t="s">
        <v>323</v>
      </c>
      <c r="C104" s="149"/>
      <c r="D104" s="459">
        <v>3</v>
      </c>
      <c r="E104" s="459"/>
      <c r="F104" s="753"/>
      <c r="G104" s="754">
        <v>1</v>
      </c>
      <c r="H104" s="754">
        <f>G104*30</f>
        <v>30</v>
      </c>
      <c r="I104" s="205">
        <f>J104+K104+L104</f>
        <v>14</v>
      </c>
      <c r="J104" s="205">
        <v>10</v>
      </c>
      <c r="K104" s="205"/>
      <c r="L104" s="205">
        <v>4</v>
      </c>
      <c r="M104" s="205">
        <f>H104-I104</f>
        <v>16</v>
      </c>
      <c r="N104" s="149"/>
      <c r="O104" s="149"/>
      <c r="P104" s="149"/>
      <c r="Q104" s="205">
        <v>1</v>
      </c>
      <c r="R104" s="205"/>
      <c r="S104" s="205"/>
      <c r="T104" s="755"/>
      <c r="U104" s="205"/>
      <c r="V104" s="205"/>
      <c r="W104" s="149"/>
      <c r="X104" s="149"/>
      <c r="Y104" s="149"/>
      <c r="Z104" s="436"/>
      <c r="AA104" s="436"/>
      <c r="AB104" s="436"/>
      <c r="AC104" s="436"/>
      <c r="AD104" s="436"/>
      <c r="AE104" s="436"/>
      <c r="AF104" s="436"/>
      <c r="AG104" s="436"/>
      <c r="AH104" s="436"/>
      <c r="AI104" s="436"/>
      <c r="AJ104" s="436"/>
      <c r="AK104" s="436"/>
      <c r="AL104" s="436"/>
      <c r="AM104" s="436"/>
      <c r="AN104" s="436"/>
      <c r="AO104" s="436"/>
      <c r="AP104" s="436"/>
      <c r="AQ104" s="436"/>
      <c r="AR104" s="436"/>
      <c r="AS104" s="436"/>
      <c r="AT104" s="436"/>
      <c r="AU104" s="436"/>
      <c r="AV104" s="436"/>
      <c r="AW104" s="436"/>
      <c r="AX104" s="436"/>
      <c r="AY104" s="436"/>
      <c r="AZ104" s="732">
        <f t="shared" si="60"/>
      </c>
      <c r="BA104" s="436">
        <f t="shared" si="60"/>
      </c>
      <c r="BB104" s="436">
        <f t="shared" si="60"/>
      </c>
      <c r="BC104" s="436" t="str">
        <f t="shared" si="60"/>
        <v>так</v>
      </c>
      <c r="BD104" s="436">
        <f t="shared" si="60"/>
      </c>
      <c r="BE104" s="436">
        <f t="shared" si="60"/>
      </c>
      <c r="BF104" s="436">
        <f t="shared" si="59"/>
      </c>
      <c r="BG104" s="436">
        <f t="shared" si="59"/>
      </c>
      <c r="BH104" s="436">
        <f t="shared" si="59"/>
      </c>
      <c r="BI104" s="436">
        <f t="shared" si="59"/>
      </c>
      <c r="BJ104" s="436">
        <f t="shared" si="59"/>
      </c>
      <c r="BK104" s="436">
        <f t="shared" si="59"/>
      </c>
    </row>
    <row r="105" spans="1:63" s="13" customFormat="1" ht="15.75" customHeight="1" hidden="1" thickBot="1">
      <c r="A105" s="306" t="s">
        <v>324</v>
      </c>
      <c r="B105" s="756" t="s">
        <v>325</v>
      </c>
      <c r="C105" s="757"/>
      <c r="D105" s="712" t="s">
        <v>362</v>
      </c>
      <c r="E105" s="712"/>
      <c r="F105" s="758"/>
      <c r="G105" s="712">
        <v>1.5</v>
      </c>
      <c r="H105" s="712">
        <v>45</v>
      </c>
      <c r="I105" s="712">
        <v>16</v>
      </c>
      <c r="J105" s="712">
        <v>16</v>
      </c>
      <c r="K105" s="712"/>
      <c r="L105" s="712"/>
      <c r="M105" s="712">
        <v>29</v>
      </c>
      <c r="N105" s="757"/>
      <c r="O105" s="757"/>
      <c r="P105" s="757"/>
      <c r="Q105" s="712"/>
      <c r="R105" s="712"/>
      <c r="S105" s="711"/>
      <c r="T105" s="711"/>
      <c r="U105" s="712">
        <v>2</v>
      </c>
      <c r="V105" s="712"/>
      <c r="W105" s="149"/>
      <c r="X105" s="149"/>
      <c r="Y105" s="149"/>
      <c r="Z105" s="436"/>
      <c r="AA105" s="436"/>
      <c r="AB105" s="436"/>
      <c r="AC105" s="436"/>
      <c r="AD105" s="436"/>
      <c r="AE105" s="436"/>
      <c r="AF105" s="436"/>
      <c r="AG105" s="436"/>
      <c r="AH105" s="436"/>
      <c r="AI105" s="436"/>
      <c r="AJ105" s="436"/>
      <c r="AK105" s="436"/>
      <c r="AL105" s="436"/>
      <c r="AM105" s="436"/>
      <c r="AN105" s="436"/>
      <c r="AO105" s="436"/>
      <c r="AP105" s="436"/>
      <c r="AQ105" s="436"/>
      <c r="AR105" s="436"/>
      <c r="AS105" s="436"/>
      <c r="AT105" s="436"/>
      <c r="AU105" s="436"/>
      <c r="AV105" s="436"/>
      <c r="AW105" s="436"/>
      <c r="AX105" s="436"/>
      <c r="AY105" s="436"/>
      <c r="AZ105" s="732">
        <f t="shared" si="60"/>
      </c>
      <c r="BA105" s="436">
        <f t="shared" si="60"/>
      </c>
      <c r="BB105" s="436">
        <f t="shared" si="60"/>
      </c>
      <c r="BC105" s="436">
        <f t="shared" si="60"/>
      </c>
      <c r="BD105" s="436">
        <f t="shared" si="60"/>
      </c>
      <c r="BE105" s="436">
        <f t="shared" si="60"/>
      </c>
      <c r="BF105" s="436">
        <f t="shared" si="59"/>
      </c>
      <c r="BG105" s="436" t="str">
        <f t="shared" si="59"/>
        <v>так</v>
      </c>
      <c r="BH105" s="436">
        <f t="shared" si="59"/>
      </c>
      <c r="BI105" s="436">
        <f t="shared" si="59"/>
      </c>
      <c r="BJ105" s="436">
        <f t="shared" si="59"/>
      </c>
      <c r="BK105" s="436">
        <f t="shared" si="59"/>
      </c>
    </row>
    <row r="106" spans="1:63" s="13" customFormat="1" ht="15.75" customHeight="1" hidden="1" thickBot="1">
      <c r="A106" s="306" t="s">
        <v>326</v>
      </c>
      <c r="B106" s="710" t="s">
        <v>327</v>
      </c>
      <c r="C106" s="711"/>
      <c r="D106" s="712" t="s">
        <v>359</v>
      </c>
      <c r="E106" s="712"/>
      <c r="F106" s="711"/>
      <c r="G106" s="712">
        <v>1.5</v>
      </c>
      <c r="H106" s="712">
        <v>45</v>
      </c>
      <c r="I106" s="712">
        <v>16</v>
      </c>
      <c r="J106" s="712">
        <v>16</v>
      </c>
      <c r="K106" s="712"/>
      <c r="L106" s="712"/>
      <c r="M106" s="712">
        <v>29</v>
      </c>
      <c r="N106" s="711"/>
      <c r="O106" s="711"/>
      <c r="P106" s="711"/>
      <c r="Q106" s="712"/>
      <c r="R106" s="712">
        <v>2</v>
      </c>
      <c r="S106" s="712"/>
      <c r="T106" s="712"/>
      <c r="U106" s="712"/>
      <c r="V106" s="712"/>
      <c r="W106" s="149"/>
      <c r="X106" s="149"/>
      <c r="Y106" s="149"/>
      <c r="Z106" s="436"/>
      <c r="AA106" s="436"/>
      <c r="AB106" s="436"/>
      <c r="AC106" s="436"/>
      <c r="AD106" s="436"/>
      <c r="AE106" s="436"/>
      <c r="AF106" s="436"/>
      <c r="AG106" s="436"/>
      <c r="AH106" s="436"/>
      <c r="AI106" s="436"/>
      <c r="AJ106" s="436"/>
      <c r="AK106" s="436"/>
      <c r="AL106" s="436"/>
      <c r="AM106" s="436"/>
      <c r="AN106" s="436"/>
      <c r="AO106" s="436"/>
      <c r="AP106" s="436"/>
      <c r="AQ106" s="436"/>
      <c r="AR106" s="436"/>
      <c r="AS106" s="436"/>
      <c r="AT106" s="436"/>
      <c r="AU106" s="436"/>
      <c r="AV106" s="436"/>
      <c r="AW106" s="436"/>
      <c r="AX106" s="436"/>
      <c r="AY106" s="436"/>
      <c r="AZ106" s="732">
        <f t="shared" si="60"/>
      </c>
      <c r="BA106" s="436">
        <f t="shared" si="60"/>
      </c>
      <c r="BB106" s="436">
        <f t="shared" si="60"/>
      </c>
      <c r="BC106" s="436">
        <f t="shared" si="60"/>
      </c>
      <c r="BD106" s="436" t="str">
        <f t="shared" si="60"/>
        <v>так</v>
      </c>
      <c r="BE106" s="436">
        <f t="shared" si="60"/>
      </c>
      <c r="BF106" s="436">
        <f t="shared" si="59"/>
      </c>
      <c r="BG106" s="436">
        <f t="shared" si="59"/>
      </c>
      <c r="BH106" s="436">
        <f t="shared" si="59"/>
      </c>
      <c r="BI106" s="436">
        <f t="shared" si="59"/>
      </c>
      <c r="BJ106" s="436">
        <f t="shared" si="59"/>
      </c>
      <c r="BK106" s="436">
        <f t="shared" si="59"/>
      </c>
    </row>
    <row r="107" spans="1:63" s="13" customFormat="1" ht="15.75" customHeight="1" hidden="1" thickBot="1">
      <c r="A107" s="306" t="s">
        <v>328</v>
      </c>
      <c r="B107" s="759" t="s">
        <v>329</v>
      </c>
      <c r="C107" s="711"/>
      <c r="D107" s="712"/>
      <c r="E107" s="712"/>
      <c r="F107" s="711"/>
      <c r="G107" s="760">
        <f>6.5+G113</f>
        <v>8</v>
      </c>
      <c r="H107" s="760">
        <f>195+H113</f>
        <v>240</v>
      </c>
      <c r="I107" s="760">
        <f>78+I113</f>
        <v>96</v>
      </c>
      <c r="J107" s="760"/>
      <c r="K107" s="760"/>
      <c r="L107" s="760">
        <f>78+L113</f>
        <v>96</v>
      </c>
      <c r="M107" s="760">
        <f>117+M113</f>
        <v>144</v>
      </c>
      <c r="N107" s="711"/>
      <c r="O107" s="711"/>
      <c r="P107" s="711"/>
      <c r="Q107" s="712"/>
      <c r="R107" s="712"/>
      <c r="S107" s="712"/>
      <c r="T107" s="712"/>
      <c r="U107" s="712"/>
      <c r="V107" s="711"/>
      <c r="W107" s="149"/>
      <c r="X107" s="149"/>
      <c r="Y107" s="149"/>
      <c r="Z107" s="436"/>
      <c r="AA107" s="436"/>
      <c r="AB107" s="436"/>
      <c r="AC107" s="436"/>
      <c r="AD107" s="436"/>
      <c r="AE107" s="436"/>
      <c r="AF107" s="436"/>
      <c r="AG107" s="436"/>
      <c r="AH107" s="436"/>
      <c r="AI107" s="436"/>
      <c r="AJ107" s="436"/>
      <c r="AK107" s="436"/>
      <c r="AL107" s="436"/>
      <c r="AM107" s="436"/>
      <c r="AN107" s="436"/>
      <c r="AO107" s="436"/>
      <c r="AP107" s="436"/>
      <c r="AQ107" s="436"/>
      <c r="AR107" s="436"/>
      <c r="AS107" s="436"/>
      <c r="AT107" s="436"/>
      <c r="AU107" s="436"/>
      <c r="AV107" s="436"/>
      <c r="AW107" s="436"/>
      <c r="AX107" s="436"/>
      <c r="AY107" s="436"/>
      <c r="AZ107" s="732">
        <f t="shared" si="60"/>
      </c>
      <c r="BA107" s="436">
        <f t="shared" si="60"/>
      </c>
      <c r="BB107" s="436">
        <f t="shared" si="60"/>
      </c>
      <c r="BC107" s="436">
        <f t="shared" si="60"/>
      </c>
      <c r="BD107" s="436">
        <f t="shared" si="60"/>
      </c>
      <c r="BE107" s="436">
        <f t="shared" si="60"/>
      </c>
      <c r="BF107" s="436">
        <f t="shared" si="59"/>
      </c>
      <c r="BG107" s="436">
        <f t="shared" si="59"/>
      </c>
      <c r="BH107" s="436">
        <f t="shared" si="59"/>
      </c>
      <c r="BI107" s="436">
        <f t="shared" si="59"/>
      </c>
      <c r="BJ107" s="436">
        <f t="shared" si="59"/>
      </c>
      <c r="BK107" s="436">
        <f t="shared" si="59"/>
      </c>
    </row>
    <row r="108" spans="1:63" s="13" customFormat="1" ht="15.75" customHeight="1" hidden="1" thickBot="1">
      <c r="A108" s="306" t="s">
        <v>330</v>
      </c>
      <c r="B108" s="761" t="s">
        <v>329</v>
      </c>
      <c r="C108" s="711"/>
      <c r="D108" s="712">
        <v>3</v>
      </c>
      <c r="E108" s="712"/>
      <c r="F108" s="711"/>
      <c r="G108" s="712">
        <v>1</v>
      </c>
      <c r="H108" s="712">
        <v>30</v>
      </c>
      <c r="I108" s="712">
        <v>14</v>
      </c>
      <c r="J108" s="712"/>
      <c r="K108" s="712"/>
      <c r="L108" s="712">
        <v>14</v>
      </c>
      <c r="M108" s="712">
        <v>16</v>
      </c>
      <c r="N108" s="711"/>
      <c r="O108" s="711"/>
      <c r="P108" s="711"/>
      <c r="Q108" s="712">
        <v>1</v>
      </c>
      <c r="R108" s="712"/>
      <c r="S108" s="712"/>
      <c r="T108" s="712"/>
      <c r="U108" s="712"/>
      <c r="V108" s="712"/>
      <c r="W108" s="149"/>
      <c r="X108" s="149"/>
      <c r="Y108" s="149"/>
      <c r="Z108" s="436"/>
      <c r="AA108" s="436"/>
      <c r="AB108" s="436"/>
      <c r="AC108" s="436"/>
      <c r="AD108" s="436"/>
      <c r="AE108" s="436"/>
      <c r="AF108" s="436"/>
      <c r="AG108" s="436"/>
      <c r="AH108" s="436"/>
      <c r="AI108" s="436"/>
      <c r="AJ108" s="436"/>
      <c r="AK108" s="436"/>
      <c r="AL108" s="436"/>
      <c r="AM108" s="436"/>
      <c r="AN108" s="436"/>
      <c r="AO108" s="436"/>
      <c r="AP108" s="436"/>
      <c r="AQ108" s="436"/>
      <c r="AR108" s="436"/>
      <c r="AS108" s="436"/>
      <c r="AT108" s="436"/>
      <c r="AU108" s="436"/>
      <c r="AV108" s="436"/>
      <c r="AW108" s="436"/>
      <c r="AX108" s="436"/>
      <c r="AY108" s="436"/>
      <c r="AZ108" s="732">
        <f t="shared" si="60"/>
      </c>
      <c r="BA108" s="436">
        <f t="shared" si="60"/>
      </c>
      <c r="BB108" s="436">
        <f t="shared" si="60"/>
      </c>
      <c r="BC108" s="436" t="str">
        <f t="shared" si="60"/>
        <v>так</v>
      </c>
      <c r="BD108" s="436">
        <f t="shared" si="60"/>
      </c>
      <c r="BE108" s="436">
        <f t="shared" si="60"/>
      </c>
      <c r="BF108" s="436">
        <f t="shared" si="59"/>
      </c>
      <c r="BG108" s="436">
        <f t="shared" si="59"/>
      </c>
      <c r="BH108" s="436">
        <f t="shared" si="59"/>
      </c>
      <c r="BI108" s="436">
        <f t="shared" si="59"/>
      </c>
      <c r="BJ108" s="436">
        <f t="shared" si="59"/>
      </c>
      <c r="BK108" s="436">
        <f t="shared" si="59"/>
      </c>
    </row>
    <row r="109" spans="1:63" s="13" customFormat="1" ht="15.75" customHeight="1" hidden="1" thickBot="1">
      <c r="A109" s="417" t="s">
        <v>331</v>
      </c>
      <c r="B109" s="762" t="s">
        <v>329</v>
      </c>
      <c r="C109" s="763"/>
      <c r="D109" s="466"/>
      <c r="E109" s="466"/>
      <c r="F109" s="763"/>
      <c r="G109" s="466">
        <v>1.5</v>
      </c>
      <c r="H109" s="466">
        <v>45</v>
      </c>
      <c r="I109" s="466">
        <v>16</v>
      </c>
      <c r="J109" s="466"/>
      <c r="K109" s="466"/>
      <c r="L109" s="466">
        <v>16</v>
      </c>
      <c r="M109" s="466">
        <v>29</v>
      </c>
      <c r="N109" s="763"/>
      <c r="O109" s="763"/>
      <c r="P109" s="763"/>
      <c r="Q109" s="466"/>
      <c r="R109" s="466">
        <v>2</v>
      </c>
      <c r="S109" s="466"/>
      <c r="T109" s="466"/>
      <c r="U109" s="466"/>
      <c r="V109" s="466"/>
      <c r="W109" s="416"/>
      <c r="X109" s="416"/>
      <c r="Y109" s="416"/>
      <c r="Z109" s="436"/>
      <c r="AA109" s="436"/>
      <c r="AB109" s="436"/>
      <c r="AC109" s="436"/>
      <c r="AD109" s="436"/>
      <c r="AE109" s="436"/>
      <c r="AF109" s="436"/>
      <c r="AG109" s="436"/>
      <c r="AH109" s="436"/>
      <c r="AI109" s="436"/>
      <c r="AJ109" s="436"/>
      <c r="AK109" s="436"/>
      <c r="AL109" s="436"/>
      <c r="AM109" s="436"/>
      <c r="AN109" s="436"/>
      <c r="AO109" s="436"/>
      <c r="AP109" s="436"/>
      <c r="AQ109" s="436"/>
      <c r="AR109" s="436"/>
      <c r="AS109" s="436"/>
      <c r="AT109" s="436"/>
      <c r="AU109" s="436"/>
      <c r="AV109" s="436"/>
      <c r="AW109" s="436"/>
      <c r="AX109" s="436"/>
      <c r="AY109" s="436"/>
      <c r="AZ109" s="732">
        <f t="shared" si="60"/>
      </c>
      <c r="BA109" s="436">
        <f t="shared" si="60"/>
      </c>
      <c r="BB109" s="436">
        <f t="shared" si="60"/>
      </c>
      <c r="BC109" s="436">
        <f t="shared" si="60"/>
      </c>
      <c r="BD109" s="436" t="str">
        <f t="shared" si="60"/>
        <v>так</v>
      </c>
      <c r="BE109" s="436">
        <f t="shared" si="60"/>
      </c>
      <c r="BF109" s="436">
        <f t="shared" si="59"/>
      </c>
      <c r="BG109" s="436">
        <f t="shared" si="59"/>
      </c>
      <c r="BH109" s="436">
        <f t="shared" si="59"/>
      </c>
      <c r="BI109" s="436">
        <f t="shared" si="59"/>
      </c>
      <c r="BJ109" s="436">
        <f t="shared" si="59"/>
      </c>
      <c r="BK109" s="436">
        <f t="shared" si="59"/>
      </c>
    </row>
    <row r="110" spans="1:63" s="13" customFormat="1" ht="15.75" customHeight="1" hidden="1" thickBot="1">
      <c r="A110" s="417" t="s">
        <v>332</v>
      </c>
      <c r="B110" s="762" t="s">
        <v>329</v>
      </c>
      <c r="C110" s="763"/>
      <c r="D110" s="466" t="s">
        <v>361</v>
      </c>
      <c r="E110" s="466"/>
      <c r="F110" s="763"/>
      <c r="G110" s="466">
        <v>1.5</v>
      </c>
      <c r="H110" s="466">
        <v>45</v>
      </c>
      <c r="I110" s="466">
        <v>16</v>
      </c>
      <c r="J110" s="466"/>
      <c r="K110" s="466"/>
      <c r="L110" s="466">
        <v>16</v>
      </c>
      <c r="M110" s="466">
        <f>H110-I110</f>
        <v>29</v>
      </c>
      <c r="N110" s="763"/>
      <c r="O110" s="763"/>
      <c r="P110" s="763"/>
      <c r="Q110" s="466"/>
      <c r="R110" s="466"/>
      <c r="S110" s="466">
        <v>2</v>
      </c>
      <c r="T110" s="466"/>
      <c r="U110" s="466"/>
      <c r="V110" s="466"/>
      <c r="W110" s="416"/>
      <c r="X110" s="416"/>
      <c r="Y110" s="416"/>
      <c r="Z110" s="436"/>
      <c r="AA110" s="436"/>
      <c r="AB110" s="436"/>
      <c r="AC110" s="436"/>
      <c r="AD110" s="436"/>
      <c r="AE110" s="436"/>
      <c r="AF110" s="436"/>
      <c r="AG110" s="436"/>
      <c r="AH110" s="436"/>
      <c r="AI110" s="436"/>
      <c r="AJ110" s="436"/>
      <c r="AK110" s="436"/>
      <c r="AL110" s="436"/>
      <c r="AM110" s="436"/>
      <c r="AN110" s="436"/>
      <c r="AO110" s="436"/>
      <c r="AP110" s="436"/>
      <c r="AQ110" s="436"/>
      <c r="AR110" s="436"/>
      <c r="AS110" s="436"/>
      <c r="AT110" s="436"/>
      <c r="AU110" s="436"/>
      <c r="AV110" s="436"/>
      <c r="AW110" s="436"/>
      <c r="AX110" s="436"/>
      <c r="AY110" s="436"/>
      <c r="AZ110" s="732">
        <f t="shared" si="60"/>
      </c>
      <c r="BA110" s="436">
        <f t="shared" si="60"/>
      </c>
      <c r="BB110" s="436">
        <f t="shared" si="60"/>
      </c>
      <c r="BC110" s="436">
        <f t="shared" si="60"/>
      </c>
      <c r="BD110" s="436">
        <f t="shared" si="60"/>
      </c>
      <c r="BE110" s="436" t="str">
        <f t="shared" si="60"/>
        <v>так</v>
      </c>
      <c r="BF110" s="436">
        <f t="shared" si="59"/>
      </c>
      <c r="BG110" s="436">
        <f t="shared" si="59"/>
      </c>
      <c r="BH110" s="436">
        <f t="shared" si="59"/>
      </c>
      <c r="BI110" s="436">
        <f t="shared" si="59"/>
      </c>
      <c r="BJ110" s="436">
        <f t="shared" si="59"/>
      </c>
      <c r="BK110" s="436">
        <f t="shared" si="59"/>
      </c>
    </row>
    <row r="111" spans="1:63" s="13" customFormat="1" ht="15.75" customHeight="1" hidden="1" thickBot="1">
      <c r="A111" s="417" t="s">
        <v>333</v>
      </c>
      <c r="B111" s="762" t="s">
        <v>329</v>
      </c>
      <c r="C111" s="763"/>
      <c r="D111" s="466">
        <v>5</v>
      </c>
      <c r="E111" s="466"/>
      <c r="F111" s="763"/>
      <c r="G111" s="466">
        <v>1.5</v>
      </c>
      <c r="H111" s="466">
        <v>45</v>
      </c>
      <c r="I111" s="466">
        <v>20</v>
      </c>
      <c r="J111" s="466"/>
      <c r="K111" s="466"/>
      <c r="L111" s="466">
        <v>20</v>
      </c>
      <c r="M111" s="466">
        <v>25</v>
      </c>
      <c r="N111" s="763"/>
      <c r="O111" s="763"/>
      <c r="P111" s="763"/>
      <c r="Q111" s="466"/>
      <c r="R111" s="466"/>
      <c r="S111" s="466"/>
      <c r="T111" s="466">
        <v>1.5</v>
      </c>
      <c r="U111" s="466"/>
      <c r="V111" s="466"/>
      <c r="W111" s="416"/>
      <c r="X111" s="416"/>
      <c r="Y111" s="416"/>
      <c r="Z111" s="436"/>
      <c r="AA111" s="436"/>
      <c r="AB111" s="436"/>
      <c r="AC111" s="436"/>
      <c r="AD111" s="436"/>
      <c r="AE111" s="436"/>
      <c r="AF111" s="436"/>
      <c r="AG111" s="436"/>
      <c r="AH111" s="436"/>
      <c r="AI111" s="436"/>
      <c r="AJ111" s="436"/>
      <c r="AK111" s="436"/>
      <c r="AL111" s="436"/>
      <c r="AM111" s="436"/>
      <c r="AN111" s="436"/>
      <c r="AO111" s="436"/>
      <c r="AP111" s="436"/>
      <c r="AQ111" s="436"/>
      <c r="AR111" s="436"/>
      <c r="AS111" s="436"/>
      <c r="AT111" s="436"/>
      <c r="AU111" s="436"/>
      <c r="AV111" s="436"/>
      <c r="AW111" s="436"/>
      <c r="AX111" s="436"/>
      <c r="AY111" s="436"/>
      <c r="AZ111" s="732">
        <f t="shared" si="60"/>
      </c>
      <c r="BA111" s="436">
        <f t="shared" si="60"/>
      </c>
      <c r="BB111" s="436">
        <f t="shared" si="60"/>
      </c>
      <c r="BC111" s="436">
        <f t="shared" si="60"/>
      </c>
      <c r="BD111" s="436">
        <f t="shared" si="60"/>
      </c>
      <c r="BE111" s="436">
        <f t="shared" si="60"/>
      </c>
      <c r="BF111" s="436" t="str">
        <f t="shared" si="59"/>
        <v>так</v>
      </c>
      <c r="BG111" s="436">
        <f t="shared" si="59"/>
      </c>
      <c r="BH111" s="436">
        <f t="shared" si="59"/>
      </c>
      <c r="BI111" s="436">
        <f t="shared" si="59"/>
      </c>
      <c r="BJ111" s="436">
        <f t="shared" si="59"/>
      </c>
      <c r="BK111" s="436">
        <f t="shared" si="59"/>
      </c>
    </row>
    <row r="112" spans="1:63" s="13" customFormat="1" ht="15.75" customHeight="1" hidden="1" thickBot="1">
      <c r="A112" s="417" t="s">
        <v>334</v>
      </c>
      <c r="B112" s="762" t="s">
        <v>329</v>
      </c>
      <c r="C112" s="763"/>
      <c r="D112" s="466"/>
      <c r="E112" s="466"/>
      <c r="F112" s="763"/>
      <c r="G112" s="466">
        <v>1.5</v>
      </c>
      <c r="H112" s="466">
        <v>45</v>
      </c>
      <c r="I112" s="466">
        <v>16</v>
      </c>
      <c r="J112" s="466"/>
      <c r="K112" s="466"/>
      <c r="L112" s="466">
        <v>16</v>
      </c>
      <c r="M112" s="466">
        <v>29</v>
      </c>
      <c r="N112" s="763"/>
      <c r="O112" s="763"/>
      <c r="P112" s="763"/>
      <c r="Q112" s="466"/>
      <c r="R112" s="466"/>
      <c r="S112" s="466"/>
      <c r="T112" s="466"/>
      <c r="U112" s="466">
        <v>2</v>
      </c>
      <c r="V112" s="466"/>
      <c r="W112" s="416"/>
      <c r="X112" s="416"/>
      <c r="Y112" s="416"/>
      <c r="Z112" s="436"/>
      <c r="AA112" s="436"/>
      <c r="AB112" s="436"/>
      <c r="AC112" s="436"/>
      <c r="AD112" s="436"/>
      <c r="AE112" s="436"/>
      <c r="AF112" s="436"/>
      <c r="AG112" s="436"/>
      <c r="AH112" s="436"/>
      <c r="AI112" s="436"/>
      <c r="AJ112" s="436"/>
      <c r="AK112" s="436"/>
      <c r="AL112" s="436"/>
      <c r="AM112" s="436"/>
      <c r="AN112" s="436"/>
      <c r="AO112" s="436"/>
      <c r="AP112" s="436"/>
      <c r="AQ112" s="436"/>
      <c r="AR112" s="436"/>
      <c r="AS112" s="436"/>
      <c r="AT112" s="436"/>
      <c r="AU112" s="436"/>
      <c r="AV112" s="436"/>
      <c r="AW112" s="436"/>
      <c r="AX112" s="436"/>
      <c r="AY112" s="436"/>
      <c r="AZ112" s="732">
        <f t="shared" si="60"/>
      </c>
      <c r="BA112" s="436">
        <f t="shared" si="60"/>
      </c>
      <c r="BB112" s="436">
        <f t="shared" si="60"/>
      </c>
      <c r="BC112" s="436">
        <f t="shared" si="60"/>
      </c>
      <c r="BD112" s="436">
        <f t="shared" si="60"/>
      </c>
      <c r="BE112" s="436">
        <f t="shared" si="60"/>
      </c>
      <c r="BF112" s="436">
        <f t="shared" si="59"/>
      </c>
      <c r="BG112" s="436" t="str">
        <f t="shared" si="59"/>
        <v>так</v>
      </c>
      <c r="BH112" s="436">
        <f t="shared" si="59"/>
      </c>
      <c r="BI112" s="436">
        <f t="shared" si="59"/>
      </c>
      <c r="BJ112" s="436">
        <f t="shared" si="59"/>
      </c>
      <c r="BK112" s="436">
        <f t="shared" si="59"/>
      </c>
    </row>
    <row r="113" spans="1:63" s="13" customFormat="1" ht="15.75" customHeight="1" hidden="1" thickBot="1">
      <c r="A113" s="417" t="s">
        <v>335</v>
      </c>
      <c r="B113" s="762" t="s">
        <v>329</v>
      </c>
      <c r="C113" s="763"/>
      <c r="D113" s="466" t="s">
        <v>363</v>
      </c>
      <c r="E113" s="466"/>
      <c r="F113" s="763"/>
      <c r="G113" s="466">
        <v>1.5</v>
      </c>
      <c r="H113" s="466">
        <v>45</v>
      </c>
      <c r="I113" s="466">
        <v>18</v>
      </c>
      <c r="J113" s="466"/>
      <c r="K113" s="466"/>
      <c r="L113" s="466">
        <v>18</v>
      </c>
      <c r="M113" s="466">
        <v>27</v>
      </c>
      <c r="N113" s="763"/>
      <c r="O113" s="763"/>
      <c r="P113" s="763"/>
      <c r="Q113" s="466"/>
      <c r="R113" s="466"/>
      <c r="S113" s="466"/>
      <c r="T113" s="466"/>
      <c r="U113" s="466"/>
      <c r="V113" s="466">
        <v>2</v>
      </c>
      <c r="W113" s="416"/>
      <c r="X113" s="416"/>
      <c r="Y113" s="416"/>
      <c r="Z113" s="436"/>
      <c r="AA113" s="436"/>
      <c r="AB113" s="436"/>
      <c r="AC113" s="436"/>
      <c r="AD113" s="436"/>
      <c r="AE113" s="436"/>
      <c r="AF113" s="436"/>
      <c r="AG113" s="436"/>
      <c r="AH113" s="436"/>
      <c r="AI113" s="436"/>
      <c r="AJ113" s="436"/>
      <c r="AK113" s="436"/>
      <c r="AL113" s="436"/>
      <c r="AM113" s="436"/>
      <c r="AN113" s="436"/>
      <c r="AO113" s="436"/>
      <c r="AP113" s="436"/>
      <c r="AQ113" s="436"/>
      <c r="AR113" s="436"/>
      <c r="AS113" s="436"/>
      <c r="AT113" s="436"/>
      <c r="AU113" s="436"/>
      <c r="AV113" s="436"/>
      <c r="AW113" s="436"/>
      <c r="AX113" s="436"/>
      <c r="AY113" s="436"/>
      <c r="AZ113" s="732">
        <f t="shared" si="60"/>
      </c>
      <c r="BA113" s="436">
        <f t="shared" si="60"/>
      </c>
      <c r="BB113" s="436">
        <f t="shared" si="60"/>
      </c>
      <c r="BC113" s="436">
        <f t="shared" si="60"/>
      </c>
      <c r="BD113" s="436">
        <f t="shared" si="60"/>
      </c>
      <c r="BE113" s="436">
        <f t="shared" si="60"/>
      </c>
      <c r="BF113" s="436">
        <f t="shared" si="59"/>
      </c>
      <c r="BG113" s="436">
        <f t="shared" si="59"/>
      </c>
      <c r="BH113" s="436" t="str">
        <f t="shared" si="59"/>
        <v>так</v>
      </c>
      <c r="BI113" s="436">
        <f t="shared" si="59"/>
      </c>
      <c r="BJ113" s="436">
        <f t="shared" si="59"/>
      </c>
      <c r="BK113" s="436">
        <f t="shared" si="59"/>
      </c>
    </row>
    <row r="114" spans="1:63" s="13" customFormat="1" ht="15.75" customHeight="1" hidden="1" thickBot="1">
      <c r="A114" s="417" t="s">
        <v>336</v>
      </c>
      <c r="B114" s="724" t="s">
        <v>337</v>
      </c>
      <c r="C114" s="498"/>
      <c r="D114" s="466" t="s">
        <v>361</v>
      </c>
      <c r="E114" s="466"/>
      <c r="F114" s="725"/>
      <c r="G114" s="466">
        <v>1.5</v>
      </c>
      <c r="H114" s="466">
        <f>G114*30</f>
        <v>45</v>
      </c>
      <c r="I114" s="466">
        <v>16</v>
      </c>
      <c r="J114" s="466">
        <v>16</v>
      </c>
      <c r="K114" s="466"/>
      <c r="L114" s="466"/>
      <c r="M114" s="466">
        <f>H114-I114</f>
        <v>29</v>
      </c>
      <c r="N114" s="498"/>
      <c r="O114" s="498"/>
      <c r="P114" s="498"/>
      <c r="Q114" s="466"/>
      <c r="R114" s="466"/>
      <c r="S114" s="466">
        <v>2</v>
      </c>
      <c r="T114" s="466"/>
      <c r="U114" s="466"/>
      <c r="V114" s="466"/>
      <c r="W114" s="416"/>
      <c r="X114" s="416"/>
      <c r="Y114" s="416"/>
      <c r="Z114" s="436"/>
      <c r="AA114" s="436"/>
      <c r="AB114" s="436"/>
      <c r="AC114" s="436"/>
      <c r="AD114" s="436"/>
      <c r="AE114" s="436"/>
      <c r="AF114" s="436"/>
      <c r="AG114" s="436"/>
      <c r="AH114" s="436"/>
      <c r="AI114" s="436"/>
      <c r="AJ114" s="436"/>
      <c r="AK114" s="436"/>
      <c r="AL114" s="436"/>
      <c r="AM114" s="436"/>
      <c r="AN114" s="436"/>
      <c r="AO114" s="436"/>
      <c r="AP114" s="436"/>
      <c r="AQ114" s="436"/>
      <c r="AR114" s="436"/>
      <c r="AS114" s="436"/>
      <c r="AT114" s="436"/>
      <c r="AU114" s="436"/>
      <c r="AV114" s="436"/>
      <c r="AW114" s="436"/>
      <c r="AX114" s="436"/>
      <c r="AY114" s="436"/>
      <c r="AZ114" s="732">
        <f t="shared" si="60"/>
      </c>
      <c r="BA114" s="436">
        <f t="shared" si="60"/>
      </c>
      <c r="BB114" s="436">
        <f t="shared" si="60"/>
      </c>
      <c r="BC114" s="436">
        <f t="shared" si="60"/>
      </c>
      <c r="BD114" s="436">
        <f t="shared" si="60"/>
      </c>
      <c r="BE114" s="436" t="str">
        <f t="shared" si="60"/>
        <v>так</v>
      </c>
      <c r="BF114" s="436">
        <f t="shared" si="59"/>
      </c>
      <c r="BG114" s="436">
        <f t="shared" si="59"/>
      </c>
      <c r="BH114" s="436">
        <f t="shared" si="59"/>
      </c>
      <c r="BI114" s="436">
        <f t="shared" si="59"/>
      </c>
      <c r="BJ114" s="436">
        <f t="shared" si="59"/>
      </c>
      <c r="BK114" s="436">
        <f t="shared" si="59"/>
      </c>
    </row>
    <row r="115" spans="1:63" s="13" customFormat="1" ht="15.75" customHeight="1" hidden="1" thickBot="1">
      <c r="A115" s="417" t="s">
        <v>338</v>
      </c>
      <c r="B115" s="764" t="s">
        <v>339</v>
      </c>
      <c r="C115" s="488"/>
      <c r="D115" s="488" t="s">
        <v>362</v>
      </c>
      <c r="E115" s="488"/>
      <c r="F115" s="488"/>
      <c r="G115" s="765">
        <v>1.5</v>
      </c>
      <c r="H115" s="470">
        <f>G115*30</f>
        <v>45</v>
      </c>
      <c r="I115" s="466">
        <v>27</v>
      </c>
      <c r="J115" s="466">
        <v>16</v>
      </c>
      <c r="K115" s="466"/>
      <c r="L115" s="466"/>
      <c r="M115" s="466">
        <v>29</v>
      </c>
      <c r="N115" s="488"/>
      <c r="O115" s="488"/>
      <c r="P115" s="488"/>
      <c r="Q115" s="466"/>
      <c r="R115" s="466"/>
      <c r="S115" s="466"/>
      <c r="T115" s="496"/>
      <c r="U115" s="496">
        <v>1.5</v>
      </c>
      <c r="V115" s="466"/>
      <c r="W115" s="416"/>
      <c r="X115" s="416"/>
      <c r="Y115" s="416"/>
      <c r="Z115" s="436"/>
      <c r="AA115" s="436"/>
      <c r="AB115" s="436"/>
      <c r="AC115" s="436"/>
      <c r="AD115" s="436"/>
      <c r="AE115" s="436"/>
      <c r="AF115" s="436"/>
      <c r="AG115" s="436"/>
      <c r="AH115" s="436"/>
      <c r="AI115" s="436"/>
      <c r="AJ115" s="436"/>
      <c r="AK115" s="436"/>
      <c r="AL115" s="436"/>
      <c r="AM115" s="436"/>
      <c r="AN115" s="436"/>
      <c r="AO115" s="436"/>
      <c r="AP115" s="436"/>
      <c r="AQ115" s="436"/>
      <c r="AR115" s="436"/>
      <c r="AS115" s="436"/>
      <c r="AT115" s="436"/>
      <c r="AU115" s="436"/>
      <c r="AV115" s="436"/>
      <c r="AW115" s="436"/>
      <c r="AX115" s="436"/>
      <c r="AY115" s="436"/>
      <c r="AZ115" s="732">
        <f t="shared" si="60"/>
      </c>
      <c r="BA115" s="436">
        <f t="shared" si="60"/>
      </c>
      <c r="BB115" s="436">
        <f t="shared" si="60"/>
      </c>
      <c r="BC115" s="436">
        <f t="shared" si="60"/>
      </c>
      <c r="BD115" s="436">
        <f t="shared" si="60"/>
      </c>
      <c r="BE115" s="436">
        <f t="shared" si="60"/>
      </c>
      <c r="BF115" s="436">
        <f t="shared" si="59"/>
      </c>
      <c r="BG115" s="436" t="str">
        <f t="shared" si="59"/>
        <v>так</v>
      </c>
      <c r="BH115" s="436">
        <f t="shared" si="59"/>
      </c>
      <c r="BI115" s="436">
        <f t="shared" si="59"/>
      </c>
      <c r="BJ115" s="436">
        <f t="shared" si="59"/>
      </c>
      <c r="BK115" s="436">
        <f t="shared" si="59"/>
      </c>
    </row>
    <row r="116" spans="1:63" s="13" customFormat="1" ht="15.75" customHeight="1" hidden="1" thickBot="1">
      <c r="A116" s="417" t="s">
        <v>340</v>
      </c>
      <c r="B116" s="724" t="s">
        <v>121</v>
      </c>
      <c r="C116" s="498"/>
      <c r="D116" s="466">
        <v>5</v>
      </c>
      <c r="E116" s="466"/>
      <c r="F116" s="466"/>
      <c r="G116" s="466">
        <v>1.5</v>
      </c>
      <c r="H116" s="466">
        <v>45</v>
      </c>
      <c r="I116" s="466">
        <v>20</v>
      </c>
      <c r="J116" s="466">
        <v>14</v>
      </c>
      <c r="K116" s="466"/>
      <c r="L116" s="466">
        <v>6</v>
      </c>
      <c r="M116" s="466">
        <v>25</v>
      </c>
      <c r="N116" s="498"/>
      <c r="O116" s="498"/>
      <c r="P116" s="498"/>
      <c r="Q116" s="466"/>
      <c r="R116" s="466"/>
      <c r="S116" s="466"/>
      <c r="T116" s="466">
        <v>1.5</v>
      </c>
      <c r="U116" s="466"/>
      <c r="V116" s="466"/>
      <c r="W116" s="416"/>
      <c r="X116" s="416"/>
      <c r="Y116" s="416"/>
      <c r="Z116" s="436"/>
      <c r="AA116" s="436"/>
      <c r="AB116" s="436"/>
      <c r="AC116" s="436"/>
      <c r="AD116" s="436"/>
      <c r="AE116" s="436"/>
      <c r="AF116" s="436"/>
      <c r="AG116" s="436"/>
      <c r="AH116" s="436"/>
      <c r="AI116" s="436"/>
      <c r="AJ116" s="436"/>
      <c r="AK116" s="436"/>
      <c r="AL116" s="436"/>
      <c r="AM116" s="436"/>
      <c r="AN116" s="436"/>
      <c r="AO116" s="436"/>
      <c r="AP116" s="436"/>
      <c r="AQ116" s="436"/>
      <c r="AR116" s="436"/>
      <c r="AS116" s="436"/>
      <c r="AT116" s="436"/>
      <c r="AU116" s="436"/>
      <c r="AV116" s="436"/>
      <c r="AW116" s="436"/>
      <c r="AX116" s="436"/>
      <c r="AY116" s="436"/>
      <c r="AZ116" s="732">
        <f t="shared" si="60"/>
      </c>
      <c r="BA116" s="436">
        <f t="shared" si="60"/>
      </c>
      <c r="BB116" s="436">
        <f t="shared" si="60"/>
      </c>
      <c r="BC116" s="436">
        <f t="shared" si="60"/>
      </c>
      <c r="BD116" s="436">
        <f t="shared" si="60"/>
      </c>
      <c r="BE116" s="436">
        <f t="shared" si="60"/>
      </c>
      <c r="BF116" s="436" t="str">
        <f t="shared" si="59"/>
        <v>так</v>
      </c>
      <c r="BG116" s="436">
        <f t="shared" si="59"/>
      </c>
      <c r="BH116" s="436">
        <f t="shared" si="59"/>
      </c>
      <c r="BI116" s="436">
        <f t="shared" si="59"/>
      </c>
      <c r="BJ116" s="436">
        <f t="shared" si="59"/>
      </c>
      <c r="BK116" s="436">
        <f t="shared" si="59"/>
      </c>
    </row>
    <row r="117" spans="1:63" s="13" customFormat="1" ht="15.75" customHeight="1" hidden="1" thickBot="1">
      <c r="A117" s="417" t="s">
        <v>341</v>
      </c>
      <c r="B117" s="497" t="s">
        <v>48</v>
      </c>
      <c r="C117" s="498"/>
      <c r="D117" s="466">
        <v>5</v>
      </c>
      <c r="E117" s="466"/>
      <c r="F117" s="466"/>
      <c r="G117" s="466">
        <v>1.5</v>
      </c>
      <c r="H117" s="466">
        <v>45</v>
      </c>
      <c r="I117" s="466">
        <v>20</v>
      </c>
      <c r="J117" s="466">
        <v>14</v>
      </c>
      <c r="K117" s="466"/>
      <c r="L117" s="466">
        <v>6</v>
      </c>
      <c r="M117" s="466">
        <v>25</v>
      </c>
      <c r="N117" s="498"/>
      <c r="O117" s="498"/>
      <c r="P117" s="498"/>
      <c r="Q117" s="466"/>
      <c r="R117" s="466"/>
      <c r="S117" s="466"/>
      <c r="T117" s="466">
        <v>1.5</v>
      </c>
      <c r="U117" s="466"/>
      <c r="V117" s="466"/>
      <c r="W117" s="416"/>
      <c r="X117" s="416"/>
      <c r="Y117" s="416"/>
      <c r="Z117" s="436"/>
      <c r="AA117" s="436"/>
      <c r="AB117" s="436"/>
      <c r="AC117" s="436"/>
      <c r="AD117" s="436"/>
      <c r="AE117" s="436"/>
      <c r="AF117" s="436"/>
      <c r="AG117" s="436"/>
      <c r="AH117" s="436"/>
      <c r="AI117" s="436"/>
      <c r="AJ117" s="436"/>
      <c r="AK117" s="436"/>
      <c r="AL117" s="436"/>
      <c r="AM117" s="436"/>
      <c r="AN117" s="436"/>
      <c r="AO117" s="436"/>
      <c r="AP117" s="436"/>
      <c r="AQ117" s="436"/>
      <c r="AR117" s="436"/>
      <c r="AS117" s="436"/>
      <c r="AT117" s="436"/>
      <c r="AU117" s="436"/>
      <c r="AV117" s="436"/>
      <c r="AW117" s="436"/>
      <c r="AX117" s="436"/>
      <c r="AY117" s="436"/>
      <c r="AZ117" s="732">
        <f t="shared" si="60"/>
      </c>
      <c r="BA117" s="436">
        <f t="shared" si="60"/>
      </c>
      <c r="BB117" s="436">
        <f t="shared" si="60"/>
      </c>
      <c r="BC117" s="436">
        <f t="shared" si="60"/>
      </c>
      <c r="BD117" s="436">
        <f t="shared" si="60"/>
      </c>
      <c r="BE117" s="436">
        <f t="shared" si="60"/>
      </c>
      <c r="BF117" s="436" t="str">
        <f t="shared" si="59"/>
        <v>так</v>
      </c>
      <c r="BG117" s="436">
        <f t="shared" si="59"/>
      </c>
      <c r="BH117" s="436">
        <f t="shared" si="59"/>
      </c>
      <c r="BI117" s="436">
        <f t="shared" si="59"/>
      </c>
      <c r="BJ117" s="436">
        <f t="shared" si="59"/>
      </c>
      <c r="BK117" s="436">
        <f t="shared" si="59"/>
      </c>
    </row>
    <row r="118" spans="1:63" s="13" customFormat="1" ht="15.75" customHeight="1" hidden="1" thickBot="1">
      <c r="A118" s="417" t="s">
        <v>342</v>
      </c>
      <c r="B118" s="497" t="s">
        <v>343</v>
      </c>
      <c r="C118" s="498"/>
      <c r="D118" s="466">
        <v>5</v>
      </c>
      <c r="E118" s="466"/>
      <c r="F118" s="466"/>
      <c r="G118" s="466">
        <v>1.5</v>
      </c>
      <c r="H118" s="466">
        <v>45</v>
      </c>
      <c r="I118" s="466">
        <v>20</v>
      </c>
      <c r="J118" s="466">
        <v>14</v>
      </c>
      <c r="K118" s="466"/>
      <c r="L118" s="466">
        <v>6</v>
      </c>
      <c r="M118" s="466">
        <v>25</v>
      </c>
      <c r="N118" s="498"/>
      <c r="O118" s="498"/>
      <c r="P118" s="498"/>
      <c r="Q118" s="466"/>
      <c r="R118" s="466"/>
      <c r="S118" s="466"/>
      <c r="T118" s="466">
        <v>1.5</v>
      </c>
      <c r="U118" s="763"/>
      <c r="V118" s="763"/>
      <c r="W118" s="416"/>
      <c r="X118" s="416"/>
      <c r="Y118" s="416"/>
      <c r="Z118" s="436"/>
      <c r="AA118" s="436"/>
      <c r="AB118" s="436"/>
      <c r="AC118" s="436"/>
      <c r="AD118" s="436"/>
      <c r="AE118" s="436"/>
      <c r="AF118" s="436"/>
      <c r="AG118" s="436"/>
      <c r="AH118" s="436"/>
      <c r="AI118" s="436"/>
      <c r="AJ118" s="436"/>
      <c r="AK118" s="436"/>
      <c r="AL118" s="436"/>
      <c r="AM118" s="436"/>
      <c r="AN118" s="436"/>
      <c r="AO118" s="436"/>
      <c r="AP118" s="436"/>
      <c r="AQ118" s="436"/>
      <c r="AR118" s="436"/>
      <c r="AS118" s="436"/>
      <c r="AT118" s="436"/>
      <c r="AU118" s="436"/>
      <c r="AV118" s="436"/>
      <c r="AW118" s="436"/>
      <c r="AX118" s="436"/>
      <c r="AY118" s="436"/>
      <c r="AZ118" s="732">
        <f t="shared" si="60"/>
      </c>
      <c r="BA118" s="436">
        <f t="shared" si="60"/>
      </c>
      <c r="BB118" s="436">
        <f t="shared" si="60"/>
      </c>
      <c r="BC118" s="436">
        <f t="shared" si="60"/>
      </c>
      <c r="BD118" s="436">
        <f t="shared" si="60"/>
      </c>
      <c r="BE118" s="436">
        <f t="shared" si="60"/>
      </c>
      <c r="BF118" s="436" t="str">
        <f t="shared" si="59"/>
        <v>так</v>
      </c>
      <c r="BG118" s="436">
        <f t="shared" si="59"/>
      </c>
      <c r="BH118" s="436">
        <f t="shared" si="59"/>
      </c>
      <c r="BI118" s="436">
        <f t="shared" si="59"/>
      </c>
      <c r="BJ118" s="436">
        <f t="shared" si="59"/>
      </c>
      <c r="BK118" s="436">
        <f t="shared" si="59"/>
      </c>
    </row>
    <row r="119" spans="1:63" s="13" customFormat="1" ht="15.75" customHeight="1" hidden="1">
      <c r="A119" s="417" t="s">
        <v>344</v>
      </c>
      <c r="B119" s="497" t="s">
        <v>245</v>
      </c>
      <c r="C119" s="498"/>
      <c r="D119" s="466" t="s">
        <v>361</v>
      </c>
      <c r="E119" s="466"/>
      <c r="F119" s="499"/>
      <c r="G119" s="466">
        <v>1.5</v>
      </c>
      <c r="H119" s="466">
        <f>30*G119</f>
        <v>45</v>
      </c>
      <c r="I119" s="466">
        <v>16</v>
      </c>
      <c r="J119" s="466">
        <v>16</v>
      </c>
      <c r="K119" s="466"/>
      <c r="L119" s="466"/>
      <c r="M119" s="466">
        <v>29</v>
      </c>
      <c r="N119" s="498"/>
      <c r="O119" s="498"/>
      <c r="P119" s="498"/>
      <c r="Q119" s="466"/>
      <c r="R119" s="466"/>
      <c r="S119" s="466">
        <v>2</v>
      </c>
      <c r="T119" s="466"/>
      <c r="U119" s="466"/>
      <c r="V119" s="466"/>
      <c r="W119" s="416"/>
      <c r="X119" s="416"/>
      <c r="Y119" s="416"/>
      <c r="Z119" s="436"/>
      <c r="AA119" s="436"/>
      <c r="AB119" s="436"/>
      <c r="AC119" s="436"/>
      <c r="AD119" s="436"/>
      <c r="AE119" s="436"/>
      <c r="AF119" s="436"/>
      <c r="AG119" s="436"/>
      <c r="AH119" s="436"/>
      <c r="AI119" s="436"/>
      <c r="AJ119" s="436"/>
      <c r="AK119" s="436"/>
      <c r="AL119" s="436"/>
      <c r="AM119" s="436"/>
      <c r="AN119" s="436"/>
      <c r="AO119" s="436"/>
      <c r="AP119" s="436"/>
      <c r="AQ119" s="436"/>
      <c r="AR119" s="436"/>
      <c r="AS119" s="436"/>
      <c r="AT119" s="436"/>
      <c r="AU119" s="436"/>
      <c r="AV119" s="436"/>
      <c r="AW119" s="436"/>
      <c r="AX119" s="436"/>
      <c r="AY119" s="436"/>
      <c r="AZ119" s="732">
        <f t="shared" si="60"/>
      </c>
      <c r="BA119" s="436">
        <f t="shared" si="60"/>
      </c>
      <c r="BB119" s="436">
        <f t="shared" si="60"/>
      </c>
      <c r="BC119" s="436">
        <f t="shared" si="60"/>
      </c>
      <c r="BD119" s="436">
        <f t="shared" si="60"/>
      </c>
      <c r="BE119" s="436" t="str">
        <f t="shared" si="60"/>
        <v>так</v>
      </c>
      <c r="BF119" s="436">
        <f t="shared" si="59"/>
      </c>
      <c r="BG119" s="436">
        <f t="shared" si="59"/>
      </c>
      <c r="BH119" s="436">
        <f t="shared" si="59"/>
      </c>
      <c r="BI119" s="436">
        <f t="shared" si="59"/>
      </c>
      <c r="BJ119" s="436">
        <f t="shared" si="59"/>
      </c>
      <c r="BK119" s="436">
        <f t="shared" si="59"/>
      </c>
    </row>
    <row r="120" spans="1:63" s="13" customFormat="1" ht="15.75" customHeight="1" hidden="1">
      <c r="A120" s="417" t="s">
        <v>345</v>
      </c>
      <c r="B120" s="497" t="s">
        <v>244</v>
      </c>
      <c r="C120" s="498"/>
      <c r="D120" s="466" t="s">
        <v>363</v>
      </c>
      <c r="E120" s="466"/>
      <c r="F120" s="499"/>
      <c r="G120" s="466">
        <v>1.5</v>
      </c>
      <c r="H120" s="466">
        <v>45</v>
      </c>
      <c r="I120" s="466">
        <v>18</v>
      </c>
      <c r="J120" s="466">
        <v>9</v>
      </c>
      <c r="K120" s="466"/>
      <c r="L120" s="466">
        <v>9</v>
      </c>
      <c r="M120" s="466">
        <v>27</v>
      </c>
      <c r="N120" s="498"/>
      <c r="O120" s="498"/>
      <c r="P120" s="498"/>
      <c r="Q120" s="466"/>
      <c r="R120" s="466"/>
      <c r="S120" s="466"/>
      <c r="T120" s="466"/>
      <c r="U120" s="466"/>
      <c r="V120" s="466">
        <v>2</v>
      </c>
      <c r="W120" s="416"/>
      <c r="X120" s="416"/>
      <c r="Y120" s="416"/>
      <c r="Z120" s="436"/>
      <c r="AA120" s="436"/>
      <c r="AB120" s="436"/>
      <c r="AC120" s="436"/>
      <c r="AD120" s="436"/>
      <c r="AE120" s="436"/>
      <c r="AF120" s="436"/>
      <c r="AG120" s="436"/>
      <c r="AH120" s="436"/>
      <c r="AI120" s="436"/>
      <c r="AJ120" s="436"/>
      <c r="AK120" s="436"/>
      <c r="AL120" s="436"/>
      <c r="AM120" s="436"/>
      <c r="AN120" s="436"/>
      <c r="AO120" s="436"/>
      <c r="AP120" s="436"/>
      <c r="AQ120" s="436"/>
      <c r="AR120" s="436"/>
      <c r="AS120" s="436"/>
      <c r="AT120" s="436"/>
      <c r="AU120" s="436"/>
      <c r="AV120" s="436"/>
      <c r="AW120" s="436"/>
      <c r="AX120" s="436"/>
      <c r="AY120" s="436"/>
      <c r="AZ120" s="732">
        <f t="shared" si="60"/>
      </c>
      <c r="BA120" s="436">
        <f t="shared" si="60"/>
      </c>
      <c r="BB120" s="436">
        <f t="shared" si="60"/>
      </c>
      <c r="BC120" s="436">
        <f t="shared" si="60"/>
      </c>
      <c r="BD120" s="436">
        <f t="shared" si="60"/>
      </c>
      <c r="BE120" s="436">
        <f t="shared" si="60"/>
      </c>
      <c r="BF120" s="436">
        <f t="shared" si="59"/>
      </c>
      <c r="BG120" s="436">
        <f t="shared" si="59"/>
      </c>
      <c r="BH120" s="436" t="str">
        <f t="shared" si="59"/>
        <v>так</v>
      </c>
      <c r="BI120" s="436">
        <f t="shared" si="59"/>
      </c>
      <c r="BJ120" s="436">
        <f t="shared" si="59"/>
      </c>
      <c r="BK120" s="436">
        <f t="shared" si="59"/>
      </c>
    </row>
    <row r="121" spans="1:63" s="13" customFormat="1" ht="15.75" customHeight="1" hidden="1">
      <c r="A121" s="417" t="s">
        <v>346</v>
      </c>
      <c r="B121" s="418" t="s">
        <v>347</v>
      </c>
      <c r="C121" s="419"/>
      <c r="D121" s="420" t="s">
        <v>363</v>
      </c>
      <c r="E121" s="420"/>
      <c r="F121" s="421"/>
      <c r="G121" s="420">
        <v>1.5</v>
      </c>
      <c r="H121" s="420">
        <v>45</v>
      </c>
      <c r="I121" s="420">
        <v>18</v>
      </c>
      <c r="J121" s="420">
        <v>9</v>
      </c>
      <c r="K121" s="420"/>
      <c r="L121" s="420">
        <v>9</v>
      </c>
      <c r="M121" s="420">
        <v>27</v>
      </c>
      <c r="N121" s="419"/>
      <c r="O121" s="419"/>
      <c r="P121" s="419"/>
      <c r="Q121" s="420"/>
      <c r="R121" s="420"/>
      <c r="S121" s="420"/>
      <c r="T121" s="420"/>
      <c r="U121" s="420"/>
      <c r="V121" s="420">
        <v>2</v>
      </c>
      <c r="W121" s="422"/>
      <c r="X121" s="422"/>
      <c r="Y121" s="422"/>
      <c r="Z121" s="436"/>
      <c r="AA121" s="436"/>
      <c r="AB121" s="436"/>
      <c r="AC121" s="436"/>
      <c r="AD121" s="436"/>
      <c r="AE121" s="436"/>
      <c r="AF121" s="436"/>
      <c r="AG121" s="436"/>
      <c r="AH121" s="436"/>
      <c r="AI121" s="436"/>
      <c r="AJ121" s="436"/>
      <c r="AK121" s="436"/>
      <c r="AL121" s="436"/>
      <c r="AM121" s="436"/>
      <c r="AN121" s="436"/>
      <c r="AO121" s="436"/>
      <c r="AP121" s="436"/>
      <c r="AQ121" s="436"/>
      <c r="AR121" s="436"/>
      <c r="AS121" s="436"/>
      <c r="AT121" s="436"/>
      <c r="AU121" s="436"/>
      <c r="AV121" s="436"/>
      <c r="AW121" s="436"/>
      <c r="AX121" s="436"/>
      <c r="AY121" s="436"/>
      <c r="AZ121" s="732">
        <f t="shared" si="60"/>
      </c>
      <c r="BA121" s="436">
        <f t="shared" si="60"/>
      </c>
      <c r="BB121" s="436">
        <f t="shared" si="60"/>
      </c>
      <c r="BC121" s="436">
        <f t="shared" si="60"/>
      </c>
      <c r="BD121" s="436">
        <f t="shared" si="60"/>
      </c>
      <c r="BE121" s="436">
        <f t="shared" si="60"/>
      </c>
      <c r="BF121" s="436">
        <f t="shared" si="59"/>
      </c>
      <c r="BG121" s="436">
        <f t="shared" si="59"/>
      </c>
      <c r="BH121" s="436" t="str">
        <f t="shared" si="59"/>
        <v>так</v>
      </c>
      <c r="BI121" s="436">
        <f t="shared" si="59"/>
      </c>
      <c r="BJ121" s="436">
        <f t="shared" si="59"/>
      </c>
      <c r="BK121" s="436">
        <f t="shared" si="59"/>
      </c>
    </row>
    <row r="122" spans="1:63" s="13" customFormat="1" ht="15.75" customHeight="1" hidden="1" thickBot="1">
      <c r="A122" s="423" t="s">
        <v>348</v>
      </c>
      <c r="B122" s="500" t="s">
        <v>61</v>
      </c>
      <c r="C122" s="416"/>
      <c r="D122" s="416" t="s">
        <v>363</v>
      </c>
      <c r="E122" s="416"/>
      <c r="F122" s="424"/>
      <c r="G122" s="466">
        <v>1.5</v>
      </c>
      <c r="H122" s="466">
        <v>45</v>
      </c>
      <c r="I122" s="466">
        <v>18</v>
      </c>
      <c r="J122" s="466">
        <v>9</v>
      </c>
      <c r="K122" s="466"/>
      <c r="L122" s="466">
        <v>9</v>
      </c>
      <c r="M122" s="466">
        <v>27</v>
      </c>
      <c r="N122" s="498"/>
      <c r="O122" s="498"/>
      <c r="P122" s="498"/>
      <c r="Q122" s="466"/>
      <c r="R122" s="466"/>
      <c r="S122" s="466"/>
      <c r="T122" s="466"/>
      <c r="U122" s="466"/>
      <c r="V122" s="466">
        <v>2</v>
      </c>
      <c r="W122" s="416"/>
      <c r="X122" s="416"/>
      <c r="Y122" s="416"/>
      <c r="Z122" s="436"/>
      <c r="AA122" s="436"/>
      <c r="AB122" s="436"/>
      <c r="AC122" s="436"/>
      <c r="AD122" s="436"/>
      <c r="AE122" s="436"/>
      <c r="AF122" s="436"/>
      <c r="AG122" s="436"/>
      <c r="AH122" s="436"/>
      <c r="AI122" s="436"/>
      <c r="AJ122" s="436"/>
      <c r="AK122" s="436"/>
      <c r="AL122" s="436"/>
      <c r="AM122" s="436"/>
      <c r="AN122" s="436"/>
      <c r="AO122" s="436"/>
      <c r="AP122" s="436"/>
      <c r="AQ122" s="436"/>
      <c r="AR122" s="436"/>
      <c r="AS122" s="436"/>
      <c r="AT122" s="436"/>
      <c r="AU122" s="436"/>
      <c r="AV122" s="436"/>
      <c r="AW122" s="436"/>
      <c r="AX122" s="436"/>
      <c r="AY122" s="436"/>
      <c r="AZ122" s="732">
        <f t="shared" si="60"/>
      </c>
      <c r="BA122" s="436">
        <f t="shared" si="60"/>
      </c>
      <c r="BB122" s="436">
        <f t="shared" si="60"/>
      </c>
      <c r="BC122" s="436">
        <f t="shared" si="60"/>
      </c>
      <c r="BD122" s="436">
        <f t="shared" si="60"/>
      </c>
      <c r="BE122" s="436">
        <f t="shared" si="60"/>
      </c>
      <c r="BF122" s="436">
        <f t="shared" si="59"/>
      </c>
      <c r="BG122" s="436">
        <f t="shared" si="59"/>
      </c>
      <c r="BH122" s="436" t="str">
        <f t="shared" si="59"/>
        <v>так</v>
      </c>
      <c r="BI122" s="436">
        <f t="shared" si="59"/>
      </c>
      <c r="BJ122" s="436">
        <f t="shared" si="59"/>
      </c>
      <c r="BK122" s="436">
        <f t="shared" si="59"/>
      </c>
    </row>
    <row r="123" spans="1:63" s="13" customFormat="1" ht="15.75" customHeight="1" hidden="1" thickBot="1">
      <c r="A123" s="423" t="s">
        <v>349</v>
      </c>
      <c r="B123" s="500" t="s">
        <v>49</v>
      </c>
      <c r="C123" s="416"/>
      <c r="D123" s="416" t="s">
        <v>359</v>
      </c>
      <c r="E123" s="416"/>
      <c r="F123" s="424"/>
      <c r="G123" s="466">
        <v>1.5</v>
      </c>
      <c r="H123" s="466">
        <v>45</v>
      </c>
      <c r="I123" s="466">
        <v>16</v>
      </c>
      <c r="J123" s="466">
        <v>16</v>
      </c>
      <c r="K123" s="466"/>
      <c r="L123" s="466"/>
      <c r="M123" s="466">
        <v>29</v>
      </c>
      <c r="N123" s="498"/>
      <c r="O123" s="498"/>
      <c r="P123" s="498"/>
      <c r="Q123" s="466"/>
      <c r="R123" s="466">
        <v>2</v>
      </c>
      <c r="S123" s="763"/>
      <c r="T123" s="763"/>
      <c r="U123" s="466"/>
      <c r="V123" s="466"/>
      <c r="W123" s="416"/>
      <c r="X123" s="416"/>
      <c r="Y123" s="416"/>
      <c r="Z123" s="436"/>
      <c r="AA123" s="436"/>
      <c r="AB123" s="436"/>
      <c r="AC123" s="436"/>
      <c r="AD123" s="436"/>
      <c r="AE123" s="436"/>
      <c r="AF123" s="436"/>
      <c r="AG123" s="436"/>
      <c r="AH123" s="436"/>
      <c r="AI123" s="436"/>
      <c r="AJ123" s="436"/>
      <c r="AK123" s="436"/>
      <c r="AL123" s="436"/>
      <c r="AM123" s="436"/>
      <c r="AN123" s="436"/>
      <c r="AO123" s="436"/>
      <c r="AP123" s="436"/>
      <c r="AQ123" s="436"/>
      <c r="AR123" s="436"/>
      <c r="AS123" s="436"/>
      <c r="AT123" s="436"/>
      <c r="AU123" s="436"/>
      <c r="AV123" s="436"/>
      <c r="AW123" s="436"/>
      <c r="AX123" s="436"/>
      <c r="AY123" s="436"/>
      <c r="AZ123" s="732">
        <f t="shared" si="60"/>
      </c>
      <c r="BA123" s="436">
        <f t="shared" si="60"/>
      </c>
      <c r="BB123" s="436">
        <f t="shared" si="60"/>
      </c>
      <c r="BC123" s="436">
        <f t="shared" si="60"/>
      </c>
      <c r="BD123" s="436" t="str">
        <f t="shared" si="60"/>
        <v>так</v>
      </c>
      <c r="BE123" s="436">
        <f t="shared" si="60"/>
      </c>
      <c r="BF123" s="436">
        <f t="shared" si="59"/>
      </c>
      <c r="BG123" s="436">
        <f t="shared" si="59"/>
      </c>
      <c r="BH123" s="436">
        <f t="shared" si="59"/>
      </c>
      <c r="BI123" s="436">
        <f t="shared" si="59"/>
      </c>
      <c r="BJ123" s="436">
        <f t="shared" si="59"/>
      </c>
      <c r="BK123" s="436">
        <f t="shared" si="59"/>
      </c>
    </row>
    <row r="124" spans="1:63" s="13" customFormat="1" ht="16.5" customHeight="1" hidden="1">
      <c r="A124" s="766"/>
      <c r="B124" s="175"/>
      <c r="C124" s="149"/>
      <c r="D124" s="167"/>
      <c r="E124" s="531"/>
      <c r="F124" s="436"/>
      <c r="G124" s="149"/>
      <c r="H124" s="149"/>
      <c r="I124" s="149"/>
      <c r="J124" s="149"/>
      <c r="K124" s="149"/>
      <c r="L124" s="149"/>
      <c r="M124" s="149"/>
      <c r="N124" s="436"/>
      <c r="O124" s="436"/>
      <c r="P124" s="436"/>
      <c r="Q124" s="436"/>
      <c r="R124" s="149"/>
      <c r="S124" s="606"/>
      <c r="T124" s="436"/>
      <c r="U124" s="767"/>
      <c r="V124" s="436"/>
      <c r="W124" s="436"/>
      <c r="X124" s="436"/>
      <c r="Y124" s="436"/>
      <c r="Z124" s="436"/>
      <c r="AA124" s="436"/>
      <c r="AB124" s="436"/>
      <c r="AC124" s="436"/>
      <c r="AD124" s="436"/>
      <c r="AE124" s="436"/>
      <c r="AF124" s="436"/>
      <c r="AG124" s="436"/>
      <c r="AH124" s="436"/>
      <c r="AI124" s="436"/>
      <c r="AJ124" s="436"/>
      <c r="AK124" s="436"/>
      <c r="AL124" s="436"/>
      <c r="AM124" s="436"/>
      <c r="AN124" s="436"/>
      <c r="AO124" s="436"/>
      <c r="AP124" s="436"/>
      <c r="AQ124" s="436"/>
      <c r="AR124" s="436"/>
      <c r="AS124" s="436"/>
      <c r="AT124" s="436"/>
      <c r="AU124" s="436"/>
      <c r="AV124" s="436"/>
      <c r="AW124" s="436"/>
      <c r="AX124" s="436"/>
      <c r="AY124" s="436"/>
      <c r="AZ124" s="732">
        <f t="shared" si="60"/>
      </c>
      <c r="BA124" s="436">
        <f t="shared" si="60"/>
      </c>
      <c r="BB124" s="436">
        <f t="shared" si="60"/>
      </c>
      <c r="BC124" s="436">
        <f t="shared" si="60"/>
      </c>
      <c r="BD124" s="436">
        <f t="shared" si="60"/>
      </c>
      <c r="BE124" s="436">
        <f t="shared" si="60"/>
      </c>
      <c r="BF124" s="436">
        <f t="shared" si="59"/>
      </c>
      <c r="BG124" s="436">
        <f t="shared" si="59"/>
      </c>
      <c r="BH124" s="436">
        <f t="shared" si="59"/>
      </c>
      <c r="BI124" s="436">
        <f t="shared" si="59"/>
      </c>
      <c r="BJ124" s="436">
        <f t="shared" si="59"/>
      </c>
      <c r="BK124" s="436">
        <f t="shared" si="59"/>
      </c>
    </row>
    <row r="125" spans="1:63" s="13" customFormat="1" ht="15" customHeight="1" hidden="1">
      <c r="A125" s="766"/>
      <c r="B125" s="175"/>
      <c r="C125" s="149"/>
      <c r="D125" s="149"/>
      <c r="E125" s="149"/>
      <c r="F125" s="614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54"/>
      <c r="V125" s="149"/>
      <c r="W125" s="149"/>
      <c r="X125" s="149"/>
      <c r="Y125" s="149"/>
      <c r="Z125" s="436"/>
      <c r="AA125" s="436"/>
      <c r="AB125" s="436"/>
      <c r="AC125" s="436"/>
      <c r="AD125" s="436"/>
      <c r="AE125" s="436"/>
      <c r="AF125" s="436"/>
      <c r="AG125" s="436"/>
      <c r="AH125" s="436"/>
      <c r="AI125" s="436"/>
      <c r="AJ125" s="436"/>
      <c r="AK125" s="436"/>
      <c r="AL125" s="436"/>
      <c r="AM125" s="436"/>
      <c r="AN125" s="436"/>
      <c r="AO125" s="436"/>
      <c r="AP125" s="436"/>
      <c r="AQ125" s="436"/>
      <c r="AR125" s="436"/>
      <c r="AS125" s="436"/>
      <c r="AT125" s="436"/>
      <c r="AU125" s="436"/>
      <c r="AV125" s="436"/>
      <c r="AW125" s="436"/>
      <c r="AX125" s="436"/>
      <c r="AY125" s="436"/>
      <c r="AZ125" s="732">
        <f t="shared" si="60"/>
      </c>
      <c r="BA125" s="436">
        <f t="shared" si="60"/>
      </c>
      <c r="BB125" s="436">
        <f t="shared" si="60"/>
      </c>
      <c r="BC125" s="436">
        <f t="shared" si="60"/>
      </c>
      <c r="BD125" s="436">
        <f t="shared" si="60"/>
      </c>
      <c r="BE125" s="436">
        <f t="shared" si="60"/>
      </c>
      <c r="BF125" s="436">
        <f t="shared" si="59"/>
      </c>
      <c r="BG125" s="436">
        <f t="shared" si="59"/>
      </c>
      <c r="BH125" s="436">
        <f t="shared" si="59"/>
      </c>
      <c r="BI125" s="436">
        <f t="shared" si="59"/>
      </c>
      <c r="BJ125" s="436">
        <f t="shared" si="59"/>
      </c>
      <c r="BK125" s="436">
        <f t="shared" si="59"/>
      </c>
    </row>
    <row r="126" spans="1:63" s="13" customFormat="1" ht="17.25" customHeight="1" hidden="1">
      <c r="A126" s="766"/>
      <c r="B126" s="175"/>
      <c r="C126" s="149"/>
      <c r="D126" s="167"/>
      <c r="E126" s="149"/>
      <c r="F126" s="614"/>
      <c r="G126" s="149"/>
      <c r="H126" s="149"/>
      <c r="I126" s="149"/>
      <c r="J126" s="149"/>
      <c r="K126" s="149"/>
      <c r="L126" s="149"/>
      <c r="M126" s="149"/>
      <c r="N126" s="167"/>
      <c r="O126" s="167"/>
      <c r="P126" s="167"/>
      <c r="Q126" s="167"/>
      <c r="R126" s="149"/>
      <c r="S126" s="154"/>
      <c r="T126" s="167"/>
      <c r="U126" s="167"/>
      <c r="V126" s="167"/>
      <c r="W126" s="167"/>
      <c r="X126" s="167"/>
      <c r="Y126" s="167"/>
      <c r="Z126" s="436"/>
      <c r="AA126" s="436"/>
      <c r="AB126" s="436"/>
      <c r="AC126" s="436"/>
      <c r="AD126" s="436"/>
      <c r="AE126" s="436"/>
      <c r="AF126" s="436"/>
      <c r="AG126" s="436"/>
      <c r="AH126" s="436"/>
      <c r="AI126" s="436"/>
      <c r="AJ126" s="436"/>
      <c r="AK126" s="436"/>
      <c r="AL126" s="436"/>
      <c r="AM126" s="436"/>
      <c r="AN126" s="436"/>
      <c r="AO126" s="436"/>
      <c r="AP126" s="436"/>
      <c r="AQ126" s="436"/>
      <c r="AR126" s="436"/>
      <c r="AS126" s="436"/>
      <c r="AT126" s="436"/>
      <c r="AU126" s="436"/>
      <c r="AV126" s="436"/>
      <c r="AW126" s="436"/>
      <c r="AX126" s="436"/>
      <c r="AY126" s="436"/>
      <c r="AZ126" s="732">
        <f t="shared" si="60"/>
      </c>
      <c r="BA126" s="436">
        <f t="shared" si="60"/>
      </c>
      <c r="BB126" s="436">
        <f t="shared" si="60"/>
      </c>
      <c r="BC126" s="436">
        <f t="shared" si="60"/>
      </c>
      <c r="BD126" s="436">
        <f t="shared" si="60"/>
      </c>
      <c r="BE126" s="436">
        <f t="shared" si="60"/>
      </c>
      <c r="BF126" s="436">
        <f t="shared" si="59"/>
      </c>
      <c r="BG126" s="436">
        <f t="shared" si="59"/>
      </c>
      <c r="BH126" s="436">
        <f t="shared" si="59"/>
      </c>
      <c r="BI126" s="436">
        <f t="shared" si="59"/>
      </c>
      <c r="BJ126" s="436">
        <f t="shared" si="59"/>
      </c>
      <c r="BK126" s="436">
        <f t="shared" si="59"/>
      </c>
    </row>
    <row r="127" spans="1:63" s="13" customFormat="1" ht="33" customHeight="1" hidden="1" thickBot="1">
      <c r="A127" s="766"/>
      <c r="B127" s="175"/>
      <c r="C127" s="149"/>
      <c r="D127" s="167"/>
      <c r="E127" s="149"/>
      <c r="F127" s="614"/>
      <c r="G127" s="149"/>
      <c r="H127" s="149"/>
      <c r="I127" s="149"/>
      <c r="J127" s="149"/>
      <c r="K127" s="149"/>
      <c r="L127" s="149"/>
      <c r="M127" s="149"/>
      <c r="N127" s="167"/>
      <c r="O127" s="167"/>
      <c r="P127" s="167"/>
      <c r="Q127" s="167"/>
      <c r="R127" s="149"/>
      <c r="S127" s="768"/>
      <c r="T127" s="167"/>
      <c r="U127" s="167"/>
      <c r="V127" s="167"/>
      <c r="W127" s="167"/>
      <c r="X127" s="167"/>
      <c r="Y127" s="167"/>
      <c r="Z127" s="436"/>
      <c r="AA127" s="436"/>
      <c r="AB127" s="436"/>
      <c r="AC127" s="436"/>
      <c r="AD127" s="436"/>
      <c r="AE127" s="436"/>
      <c r="AF127" s="436"/>
      <c r="AG127" s="436"/>
      <c r="AH127" s="436"/>
      <c r="AI127" s="436"/>
      <c r="AJ127" s="436"/>
      <c r="AK127" s="436"/>
      <c r="AL127" s="436"/>
      <c r="AM127" s="436"/>
      <c r="AN127" s="436"/>
      <c r="AO127" s="436"/>
      <c r="AP127" s="436"/>
      <c r="AQ127" s="436"/>
      <c r="AR127" s="436"/>
      <c r="AS127" s="436"/>
      <c r="AT127" s="436"/>
      <c r="AU127" s="436"/>
      <c r="AV127" s="436"/>
      <c r="AW127" s="436"/>
      <c r="AX127" s="436"/>
      <c r="AY127" s="436"/>
      <c r="AZ127" s="732">
        <f t="shared" si="60"/>
      </c>
      <c r="BA127" s="436">
        <f t="shared" si="60"/>
      </c>
      <c r="BB127" s="436">
        <f t="shared" si="60"/>
      </c>
      <c r="BC127" s="436">
        <f t="shared" si="60"/>
      </c>
      <c r="BD127" s="436">
        <f t="shared" si="60"/>
      </c>
      <c r="BE127" s="436">
        <f t="shared" si="60"/>
      </c>
      <c r="BF127" s="436">
        <f t="shared" si="59"/>
      </c>
      <c r="BG127" s="436">
        <f t="shared" si="59"/>
      </c>
      <c r="BH127" s="436">
        <f t="shared" si="59"/>
      </c>
      <c r="BI127" s="436">
        <f t="shared" si="59"/>
      </c>
      <c r="BJ127" s="436">
        <f t="shared" si="59"/>
      </c>
      <c r="BK127" s="436">
        <f t="shared" si="59"/>
      </c>
    </row>
    <row r="128" spans="1:63" s="13" customFormat="1" ht="21" customHeight="1" hidden="1">
      <c r="A128" s="1158" t="s">
        <v>266</v>
      </c>
      <c r="B128" s="1158"/>
      <c r="C128" s="1158"/>
      <c r="D128" s="1158"/>
      <c r="E128" s="1158"/>
      <c r="F128" s="1158"/>
      <c r="G128" s="1158"/>
      <c r="H128" s="1158"/>
      <c r="I128" s="1158"/>
      <c r="J128" s="1158"/>
      <c r="K128" s="1158"/>
      <c r="L128" s="1158"/>
      <c r="M128" s="1158"/>
      <c r="N128" s="1158"/>
      <c r="O128" s="1158"/>
      <c r="P128" s="1158"/>
      <c r="Q128" s="1158"/>
      <c r="R128" s="1158"/>
      <c r="S128" s="1158"/>
      <c r="T128" s="1158"/>
      <c r="U128" s="1158"/>
      <c r="V128" s="1158"/>
      <c r="W128" s="1158"/>
      <c r="X128" s="1158"/>
      <c r="Y128" s="1158"/>
      <c r="Z128" s="436"/>
      <c r="AA128" s="436"/>
      <c r="AB128" s="436"/>
      <c r="AC128" s="436"/>
      <c r="AD128" s="436"/>
      <c r="AE128" s="436"/>
      <c r="AF128" s="436"/>
      <c r="AG128" s="436"/>
      <c r="AH128" s="436"/>
      <c r="AI128" s="436"/>
      <c r="AJ128" s="436"/>
      <c r="AK128" s="436"/>
      <c r="AL128" s="436"/>
      <c r="AM128" s="436"/>
      <c r="AN128" s="436"/>
      <c r="AO128" s="436"/>
      <c r="AP128" s="436"/>
      <c r="AQ128" s="436"/>
      <c r="AR128" s="436"/>
      <c r="AS128" s="436"/>
      <c r="AT128" s="436"/>
      <c r="AU128" s="436"/>
      <c r="AV128" s="436"/>
      <c r="AW128" s="436"/>
      <c r="AX128" s="436"/>
      <c r="AY128" s="436"/>
      <c r="AZ128" s="732">
        <f t="shared" si="60"/>
      </c>
      <c r="BA128" s="436">
        <f t="shared" si="60"/>
      </c>
      <c r="BB128" s="436">
        <f t="shared" si="60"/>
      </c>
      <c r="BC128" s="436">
        <f t="shared" si="60"/>
      </c>
      <c r="BD128" s="436">
        <f t="shared" si="60"/>
      </c>
      <c r="BE128" s="436">
        <f t="shared" si="60"/>
      </c>
      <c r="BF128" s="436">
        <f t="shared" si="59"/>
      </c>
      <c r="BG128" s="436">
        <f t="shared" si="59"/>
      </c>
      <c r="BH128" s="436">
        <f t="shared" si="59"/>
      </c>
      <c r="BI128" s="436">
        <f t="shared" si="59"/>
      </c>
      <c r="BJ128" s="436">
        <f t="shared" si="59"/>
      </c>
      <c r="BK128" s="436">
        <f t="shared" si="59"/>
      </c>
    </row>
    <row r="129" spans="1:63" s="13" customFormat="1" ht="15.75" hidden="1">
      <c r="A129" s="603" t="s">
        <v>267</v>
      </c>
      <c r="B129" s="175" t="s">
        <v>235</v>
      </c>
      <c r="C129" s="149"/>
      <c r="D129" s="149">
        <v>5</v>
      </c>
      <c r="E129" s="149"/>
      <c r="F129" s="614"/>
      <c r="G129" s="149">
        <v>3</v>
      </c>
      <c r="H129" s="149">
        <v>90</v>
      </c>
      <c r="I129" s="149">
        <f aca="true" t="shared" si="64" ref="I129:I136">SUMPRODUCT(N129:Y129,$N$7:$Y$7)</f>
        <v>0</v>
      </c>
      <c r="J129" s="149">
        <v>30</v>
      </c>
      <c r="K129" s="149"/>
      <c r="L129" s="149">
        <v>15</v>
      </c>
      <c r="M129" s="149">
        <f aca="true" t="shared" si="65" ref="M129:M136">H129-I129</f>
        <v>90</v>
      </c>
      <c r="N129" s="149"/>
      <c r="O129" s="149"/>
      <c r="P129" s="149"/>
      <c r="Q129" s="149"/>
      <c r="R129" s="149"/>
      <c r="S129" s="149"/>
      <c r="T129" s="149">
        <v>3</v>
      </c>
      <c r="U129" s="149"/>
      <c r="V129" s="149"/>
      <c r="W129" s="149"/>
      <c r="X129" s="149"/>
      <c r="Y129" s="167"/>
      <c r="Z129" s="436"/>
      <c r="AA129" s="436"/>
      <c r="AB129" s="436"/>
      <c r="AC129" s="436"/>
      <c r="AD129" s="436">
        <v>3</v>
      </c>
      <c r="AE129" s="436">
        <v>1</v>
      </c>
      <c r="AF129" s="436">
        <v>2</v>
      </c>
      <c r="AG129" s="436">
        <v>3</v>
      </c>
      <c r="AH129" s="436">
        <v>4</v>
      </c>
      <c r="AI129" s="436"/>
      <c r="AJ129" s="436"/>
      <c r="AK129" s="434"/>
      <c r="AL129" s="996" t="s">
        <v>34</v>
      </c>
      <c r="AM129" s="996"/>
      <c r="AN129" s="996"/>
      <c r="AO129" s="996" t="s">
        <v>35</v>
      </c>
      <c r="AP129" s="996"/>
      <c r="AQ129" s="996"/>
      <c r="AR129" s="996" t="s">
        <v>36</v>
      </c>
      <c r="AS129" s="996"/>
      <c r="AT129" s="996"/>
      <c r="AU129" s="996" t="s">
        <v>37</v>
      </c>
      <c r="AV129" s="996"/>
      <c r="AW129" s="996"/>
      <c r="AX129" s="436"/>
      <c r="AY129" s="436"/>
      <c r="AZ129" s="732">
        <f t="shared" si="60"/>
      </c>
      <c r="BA129" s="436">
        <f t="shared" si="60"/>
      </c>
      <c r="BB129" s="436">
        <f t="shared" si="60"/>
      </c>
      <c r="BC129" s="436">
        <f t="shared" si="60"/>
      </c>
      <c r="BD129" s="436">
        <f t="shared" si="60"/>
      </c>
      <c r="BE129" s="436">
        <f t="shared" si="60"/>
      </c>
      <c r="BF129" s="436" t="str">
        <f t="shared" si="59"/>
        <v>так</v>
      </c>
      <c r="BG129" s="436">
        <f t="shared" si="59"/>
      </c>
      <c r="BH129" s="436">
        <f t="shared" si="59"/>
      </c>
      <c r="BI129" s="436">
        <f t="shared" si="59"/>
      </c>
      <c r="BJ129" s="436">
        <f t="shared" si="59"/>
      </c>
      <c r="BK129" s="436">
        <f t="shared" si="59"/>
      </c>
    </row>
    <row r="130" spans="1:63" s="13" customFormat="1" ht="15.75" hidden="1">
      <c r="A130" s="603" t="s">
        <v>292</v>
      </c>
      <c r="B130" s="527" t="s">
        <v>394</v>
      </c>
      <c r="C130" s="149"/>
      <c r="D130" s="149" t="s">
        <v>360</v>
      </c>
      <c r="E130" s="149"/>
      <c r="F130" s="614"/>
      <c r="G130" s="149">
        <v>1.5</v>
      </c>
      <c r="H130" s="149">
        <f>30*G130</f>
        <v>45</v>
      </c>
      <c r="I130" s="149">
        <v>20</v>
      </c>
      <c r="J130" s="149">
        <v>10</v>
      </c>
      <c r="K130" s="149">
        <v>10</v>
      </c>
      <c r="L130" s="149"/>
      <c r="M130" s="149">
        <f t="shared" si="65"/>
        <v>25</v>
      </c>
      <c r="N130" s="149"/>
      <c r="O130" s="149">
        <v>2</v>
      </c>
      <c r="P130" s="149"/>
      <c r="Q130" s="149"/>
      <c r="R130" s="149"/>
      <c r="S130" s="149"/>
      <c r="T130" s="149"/>
      <c r="U130" s="149"/>
      <c r="V130" s="149"/>
      <c r="W130" s="149"/>
      <c r="X130" s="149"/>
      <c r="Y130" s="167"/>
      <c r="Z130" s="436"/>
      <c r="AA130" s="436"/>
      <c r="AB130" s="436"/>
      <c r="AC130" s="436"/>
      <c r="AD130" s="436">
        <v>1</v>
      </c>
      <c r="AE130" s="436" t="s">
        <v>34</v>
      </c>
      <c r="AF130" s="436" t="s">
        <v>35</v>
      </c>
      <c r="AG130" s="436" t="s">
        <v>36</v>
      </c>
      <c r="AH130" s="436" t="s">
        <v>37</v>
      </c>
      <c r="AI130" s="436"/>
      <c r="AJ130" s="436"/>
      <c r="AK130" s="434"/>
      <c r="AL130" s="996"/>
      <c r="AM130" s="996"/>
      <c r="AN130" s="996"/>
      <c r="AO130" s="996"/>
      <c r="AP130" s="996"/>
      <c r="AQ130" s="996"/>
      <c r="AR130" s="996"/>
      <c r="AS130" s="996"/>
      <c r="AT130" s="996"/>
      <c r="AU130" s="996"/>
      <c r="AV130" s="996"/>
      <c r="AW130" s="996"/>
      <c r="AX130" s="436"/>
      <c r="AY130" s="436"/>
      <c r="AZ130" s="732">
        <f t="shared" si="60"/>
      </c>
      <c r="BA130" s="436" t="str">
        <f t="shared" si="60"/>
        <v>так</v>
      </c>
      <c r="BB130" s="436">
        <f t="shared" si="60"/>
      </c>
      <c r="BC130" s="436">
        <f t="shared" si="60"/>
      </c>
      <c r="BD130" s="436">
        <f t="shared" si="60"/>
      </c>
      <c r="BE130" s="436">
        <f t="shared" si="60"/>
      </c>
      <c r="BF130" s="436">
        <f t="shared" si="59"/>
      </c>
      <c r="BG130" s="436">
        <f t="shared" si="59"/>
      </c>
      <c r="BH130" s="436">
        <f t="shared" si="59"/>
      </c>
      <c r="BI130" s="436">
        <f t="shared" si="59"/>
      </c>
      <c r="BJ130" s="436">
        <f t="shared" si="59"/>
      </c>
      <c r="BK130" s="436">
        <f t="shared" si="59"/>
      </c>
    </row>
    <row r="131" spans="1:63" s="13" customFormat="1" ht="15" customHeight="1" hidden="1">
      <c r="A131" s="601" t="s">
        <v>268</v>
      </c>
      <c r="B131" s="397" t="s">
        <v>234</v>
      </c>
      <c r="C131" s="149"/>
      <c r="D131" s="149" t="s">
        <v>358</v>
      </c>
      <c r="E131" s="149"/>
      <c r="F131" s="702"/>
      <c r="G131" s="149">
        <f aca="true" t="shared" si="66" ref="G131:G140">H131/30</f>
        <v>2.5</v>
      </c>
      <c r="H131" s="149">
        <v>75</v>
      </c>
      <c r="I131" s="149">
        <f t="shared" si="64"/>
        <v>32</v>
      </c>
      <c r="J131" s="149">
        <v>16</v>
      </c>
      <c r="K131" s="149">
        <v>16</v>
      </c>
      <c r="L131" s="149"/>
      <c r="M131" s="149">
        <f t="shared" si="65"/>
        <v>43</v>
      </c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67">
        <v>4</v>
      </c>
      <c r="Z131" s="436"/>
      <c r="AA131" s="436"/>
      <c r="AB131" s="436"/>
      <c r="AC131" s="436"/>
      <c r="AD131" s="436">
        <v>4</v>
      </c>
      <c r="AE131" s="735">
        <f>SUMIF($AD129:$AD150,AE129,$G129:$G150)</f>
        <v>1.5</v>
      </c>
      <c r="AF131" s="735">
        <f>SUMIF($AD129:$AD150,AF129,$G129:$G150)</f>
        <v>7</v>
      </c>
      <c r="AG131" s="735">
        <f>SUMIF($AD129:$AD150,AG129,$G129:$G150)</f>
        <v>28</v>
      </c>
      <c r="AH131" s="735">
        <f>SUMIF($AD129:$AD150,AH129,$G129:$G150)</f>
        <v>20.5</v>
      </c>
      <c r="AI131" s="735">
        <f>SUM(AE131:AH131)</f>
        <v>57</v>
      </c>
      <c r="AJ131" s="436"/>
      <c r="AK131" s="434"/>
      <c r="AL131" s="435">
        <v>1</v>
      </c>
      <c r="AM131" s="435" t="s">
        <v>360</v>
      </c>
      <c r="AN131" s="435" t="s">
        <v>356</v>
      </c>
      <c r="AO131" s="435">
        <v>3</v>
      </c>
      <c r="AP131" s="435" t="s">
        <v>359</v>
      </c>
      <c r="AQ131" s="435" t="s">
        <v>361</v>
      </c>
      <c r="AR131" s="435">
        <v>5</v>
      </c>
      <c r="AS131" s="435" t="s">
        <v>362</v>
      </c>
      <c r="AT131" s="435" t="s">
        <v>363</v>
      </c>
      <c r="AU131" s="435">
        <v>7</v>
      </c>
      <c r="AV131" s="435" t="s">
        <v>364</v>
      </c>
      <c r="AW131" s="435" t="s">
        <v>358</v>
      </c>
      <c r="AX131" s="436"/>
      <c r="AY131" s="436"/>
      <c r="AZ131" s="732">
        <f t="shared" si="60"/>
      </c>
      <c r="BA131" s="436">
        <f t="shared" si="60"/>
      </c>
      <c r="BB131" s="436">
        <f t="shared" si="60"/>
      </c>
      <c r="BC131" s="436">
        <f t="shared" si="60"/>
      </c>
      <c r="BD131" s="436">
        <f t="shared" si="60"/>
      </c>
      <c r="BE131" s="436">
        <f t="shared" si="60"/>
      </c>
      <c r="BF131" s="436">
        <f t="shared" si="59"/>
      </c>
      <c r="BG131" s="436">
        <f t="shared" si="59"/>
      </c>
      <c r="BH131" s="436">
        <f t="shared" si="59"/>
      </c>
      <c r="BI131" s="436">
        <f t="shared" si="59"/>
      </c>
      <c r="BJ131" s="436">
        <f t="shared" si="59"/>
      </c>
      <c r="BK131" s="436" t="str">
        <f t="shared" si="59"/>
        <v>так</v>
      </c>
    </row>
    <row r="132" spans="1:63" s="438" customFormat="1" ht="15.75" hidden="1">
      <c r="A132" s="611" t="s">
        <v>269</v>
      </c>
      <c r="B132" s="437" t="s">
        <v>393</v>
      </c>
      <c r="C132" s="416"/>
      <c r="D132" s="416">
        <v>3</v>
      </c>
      <c r="E132" s="416"/>
      <c r="F132" s="424"/>
      <c r="G132" s="416">
        <v>4</v>
      </c>
      <c r="H132" s="416">
        <f>30*G132</f>
        <v>120</v>
      </c>
      <c r="I132" s="416">
        <f t="shared" si="64"/>
        <v>60</v>
      </c>
      <c r="J132" s="416">
        <v>15</v>
      </c>
      <c r="K132" s="416">
        <v>45</v>
      </c>
      <c r="L132" s="416"/>
      <c r="M132" s="416">
        <v>60</v>
      </c>
      <c r="N132" s="416"/>
      <c r="O132" s="416"/>
      <c r="P132" s="416"/>
      <c r="Q132" s="416">
        <v>4</v>
      </c>
      <c r="R132" s="416"/>
      <c r="S132" s="416"/>
      <c r="T132" s="416"/>
      <c r="U132" s="416"/>
      <c r="V132" s="416"/>
      <c r="W132" s="416"/>
      <c r="X132" s="416"/>
      <c r="Y132" s="444"/>
      <c r="Z132" s="613"/>
      <c r="AA132" s="613"/>
      <c r="AB132" s="613"/>
      <c r="AC132" s="613"/>
      <c r="AD132" s="613">
        <v>2</v>
      </c>
      <c r="AE132" s="613"/>
      <c r="AF132" s="613"/>
      <c r="AG132" s="613"/>
      <c r="AH132" s="613"/>
      <c r="AI132" s="613"/>
      <c r="AJ132" s="613"/>
      <c r="AK132" s="439"/>
      <c r="AL132" s="439"/>
      <c r="AM132" s="439"/>
      <c r="AN132" s="439"/>
      <c r="AO132" s="439"/>
      <c r="AP132" s="439"/>
      <c r="AQ132" s="439"/>
      <c r="AR132" s="439"/>
      <c r="AS132" s="439"/>
      <c r="AT132" s="439"/>
      <c r="AU132" s="439"/>
      <c r="AV132" s="439"/>
      <c r="AW132" s="439"/>
      <c r="AX132" s="613"/>
      <c r="AY132" s="613"/>
      <c r="AZ132" s="732">
        <f t="shared" si="60"/>
      </c>
      <c r="BA132" s="436">
        <f t="shared" si="60"/>
      </c>
      <c r="BB132" s="436">
        <f t="shared" si="60"/>
      </c>
      <c r="BC132" s="436" t="str">
        <f t="shared" si="60"/>
        <v>так</v>
      </c>
      <c r="BD132" s="436">
        <f t="shared" si="60"/>
      </c>
      <c r="BE132" s="436">
        <f t="shared" si="60"/>
      </c>
      <c r="BF132" s="436">
        <f t="shared" si="59"/>
      </c>
      <c r="BG132" s="436">
        <f t="shared" si="59"/>
      </c>
      <c r="BH132" s="436">
        <f t="shared" si="59"/>
      </c>
      <c r="BI132" s="436">
        <f t="shared" si="59"/>
      </c>
      <c r="BJ132" s="436">
        <f t="shared" si="59"/>
      </c>
      <c r="BK132" s="436">
        <f t="shared" si="59"/>
      </c>
    </row>
    <row r="133" spans="1:63" s="13" customFormat="1" ht="15.75" hidden="1">
      <c r="A133" s="603" t="s">
        <v>270</v>
      </c>
      <c r="B133" s="175" t="s">
        <v>236</v>
      </c>
      <c r="C133" s="149" t="s">
        <v>362</v>
      </c>
      <c r="D133" s="149"/>
      <c r="E133" s="149"/>
      <c r="F133" s="614"/>
      <c r="G133" s="149">
        <v>3</v>
      </c>
      <c r="H133" s="149">
        <f>30*G133</f>
        <v>90</v>
      </c>
      <c r="I133" s="149">
        <f t="shared" si="64"/>
        <v>45</v>
      </c>
      <c r="J133" s="149">
        <v>18</v>
      </c>
      <c r="K133" s="149">
        <v>27</v>
      </c>
      <c r="L133" s="149"/>
      <c r="M133" s="149">
        <f t="shared" si="65"/>
        <v>45</v>
      </c>
      <c r="N133" s="149"/>
      <c r="O133" s="149"/>
      <c r="P133" s="149"/>
      <c r="Q133" s="149"/>
      <c r="R133" s="149"/>
      <c r="S133" s="149"/>
      <c r="T133" s="149"/>
      <c r="U133" s="149">
        <v>5</v>
      </c>
      <c r="V133" s="149"/>
      <c r="W133" s="149"/>
      <c r="X133" s="149"/>
      <c r="Y133" s="167"/>
      <c r="Z133" s="436"/>
      <c r="AA133" s="436"/>
      <c r="AB133" s="436"/>
      <c r="AC133" s="436"/>
      <c r="AD133" s="436">
        <v>3</v>
      </c>
      <c r="AE133" s="436"/>
      <c r="AF133" s="436"/>
      <c r="AG133" s="436"/>
      <c r="AH133" s="436"/>
      <c r="AI133" s="436"/>
      <c r="AJ133" s="436"/>
      <c r="AK133" s="434" t="s">
        <v>384</v>
      </c>
      <c r="AL133" s="434">
        <f>COUNTIF($C129:$C144,AL$9)</f>
        <v>0</v>
      </c>
      <c r="AM133" s="434">
        <f aca="true" t="shared" si="67" ref="AM133:AW133">COUNTIF($C129:$C144,AM$9)</f>
        <v>0</v>
      </c>
      <c r="AN133" s="434">
        <f t="shared" si="67"/>
        <v>0</v>
      </c>
      <c r="AO133" s="434">
        <f t="shared" si="67"/>
        <v>0</v>
      </c>
      <c r="AP133" s="434">
        <f t="shared" si="67"/>
        <v>0</v>
      </c>
      <c r="AQ133" s="434">
        <f t="shared" si="67"/>
        <v>0</v>
      </c>
      <c r="AR133" s="434">
        <f t="shared" si="67"/>
        <v>0</v>
      </c>
      <c r="AS133" s="434">
        <f t="shared" si="67"/>
        <v>2</v>
      </c>
      <c r="AT133" s="434">
        <f t="shared" si="67"/>
        <v>1</v>
      </c>
      <c r="AU133" s="434">
        <f t="shared" si="67"/>
        <v>0</v>
      </c>
      <c r="AV133" s="434">
        <f t="shared" si="67"/>
        <v>1</v>
      </c>
      <c r="AW133" s="434">
        <f t="shared" si="67"/>
        <v>1</v>
      </c>
      <c r="AX133" s="436"/>
      <c r="AY133" s="436"/>
      <c r="AZ133" s="732">
        <f t="shared" si="60"/>
      </c>
      <c r="BA133" s="436">
        <f t="shared" si="60"/>
      </c>
      <c r="BB133" s="436">
        <f t="shared" si="60"/>
      </c>
      <c r="BC133" s="436">
        <f t="shared" si="60"/>
      </c>
      <c r="BD133" s="436">
        <f t="shared" si="60"/>
      </c>
      <c r="BE133" s="436">
        <f t="shared" si="60"/>
      </c>
      <c r="BF133" s="436">
        <f t="shared" si="59"/>
      </c>
      <c r="BG133" s="436" t="str">
        <f t="shared" si="59"/>
        <v>так</v>
      </c>
      <c r="BH133" s="436">
        <f t="shared" si="59"/>
      </c>
      <c r="BI133" s="436">
        <f t="shared" si="59"/>
      </c>
      <c r="BJ133" s="436">
        <f t="shared" si="59"/>
      </c>
      <c r="BK133" s="436">
        <f t="shared" si="59"/>
      </c>
    </row>
    <row r="134" spans="1:63" s="13" customFormat="1" ht="15.75" hidden="1">
      <c r="A134" s="601" t="s">
        <v>271</v>
      </c>
      <c r="B134" s="769" t="s">
        <v>237</v>
      </c>
      <c r="C134" s="149" t="s">
        <v>364</v>
      </c>
      <c r="D134" s="149"/>
      <c r="E134" s="149"/>
      <c r="F134" s="614"/>
      <c r="G134" s="149">
        <v>4.5</v>
      </c>
      <c r="H134" s="149">
        <f>G134*30</f>
        <v>135</v>
      </c>
      <c r="I134" s="149">
        <f t="shared" si="64"/>
        <v>54</v>
      </c>
      <c r="J134" s="149">
        <v>27</v>
      </c>
      <c r="K134" s="149">
        <v>27</v>
      </c>
      <c r="L134" s="149"/>
      <c r="M134" s="149">
        <f t="shared" si="65"/>
        <v>81</v>
      </c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>
        <v>6</v>
      </c>
      <c r="Y134" s="167"/>
      <c r="Z134" s="436"/>
      <c r="AA134" s="436"/>
      <c r="AB134" s="436"/>
      <c r="AC134" s="436"/>
      <c r="AD134" s="436">
        <v>4</v>
      </c>
      <c r="AE134" s="436"/>
      <c r="AF134" s="436"/>
      <c r="AG134" s="436"/>
      <c r="AH134" s="436"/>
      <c r="AI134" s="436"/>
      <c r="AJ134" s="436"/>
      <c r="AK134" s="436" t="s">
        <v>385</v>
      </c>
      <c r="AL134" s="434">
        <f>COUNTIF($D129:$D144,AL$9)</f>
        <v>0</v>
      </c>
      <c r="AM134" s="434">
        <f aca="true" t="shared" si="68" ref="AM134:AW134">COUNTIF($D129:$D144,AM$9)</f>
        <v>1</v>
      </c>
      <c r="AN134" s="434">
        <f t="shared" si="68"/>
        <v>0</v>
      </c>
      <c r="AO134" s="434">
        <f t="shared" si="68"/>
        <v>2</v>
      </c>
      <c r="AP134" s="434">
        <f t="shared" si="68"/>
        <v>0</v>
      </c>
      <c r="AQ134" s="434">
        <f t="shared" si="68"/>
        <v>0</v>
      </c>
      <c r="AR134" s="434">
        <f t="shared" si="68"/>
        <v>2</v>
      </c>
      <c r="AS134" s="434">
        <f>COUNTIF($D129:$D144,AS$9)+1</f>
        <v>2</v>
      </c>
      <c r="AT134" s="434">
        <f>COUNTIF($D129:$D144,AT$9)+1</f>
        <v>1</v>
      </c>
      <c r="AU134" s="434">
        <f>COUNTIF($D129:$D144,AU$9)+1</f>
        <v>1</v>
      </c>
      <c r="AV134" s="434">
        <f>COUNTIF($D129:$D144,AV$9)+1</f>
        <v>1</v>
      </c>
      <c r="AW134" s="434">
        <f t="shared" si="68"/>
        <v>2</v>
      </c>
      <c r="AX134" s="436"/>
      <c r="AY134" s="436"/>
      <c r="AZ134" s="732">
        <f t="shared" si="60"/>
      </c>
      <c r="BA134" s="436">
        <f t="shared" si="60"/>
      </c>
      <c r="BB134" s="436">
        <f t="shared" si="60"/>
      </c>
      <c r="BC134" s="436">
        <f t="shared" si="60"/>
      </c>
      <c r="BD134" s="436">
        <f t="shared" si="60"/>
      </c>
      <c r="BE134" s="436">
        <f t="shared" si="60"/>
      </c>
      <c r="BF134" s="436">
        <f t="shared" si="59"/>
      </c>
      <c r="BG134" s="436">
        <f t="shared" si="59"/>
      </c>
      <c r="BH134" s="436">
        <f t="shared" si="59"/>
      </c>
      <c r="BI134" s="436">
        <f t="shared" si="59"/>
      </c>
      <c r="BJ134" s="436" t="str">
        <f t="shared" si="59"/>
        <v>так</v>
      </c>
      <c r="BK134" s="436">
        <f t="shared" si="59"/>
      </c>
    </row>
    <row r="135" spans="1:63" s="13" customFormat="1" ht="15.75" hidden="1">
      <c r="A135" s="603" t="s">
        <v>272</v>
      </c>
      <c r="B135" s="752" t="s">
        <v>238</v>
      </c>
      <c r="C135" s="149"/>
      <c r="D135" s="149">
        <v>3</v>
      </c>
      <c r="E135" s="149"/>
      <c r="F135" s="614"/>
      <c r="G135" s="149">
        <f t="shared" si="66"/>
        <v>3</v>
      </c>
      <c r="H135" s="149">
        <v>90</v>
      </c>
      <c r="I135" s="149">
        <f t="shared" si="64"/>
        <v>45</v>
      </c>
      <c r="J135" s="149">
        <v>15</v>
      </c>
      <c r="K135" s="149">
        <v>30</v>
      </c>
      <c r="L135" s="149"/>
      <c r="M135" s="149">
        <f t="shared" si="65"/>
        <v>45</v>
      </c>
      <c r="N135" s="149"/>
      <c r="O135" s="149"/>
      <c r="P135" s="149"/>
      <c r="Q135" s="149">
        <v>3</v>
      </c>
      <c r="R135" s="149"/>
      <c r="S135" s="149"/>
      <c r="T135" s="149"/>
      <c r="U135" s="149"/>
      <c r="V135" s="149"/>
      <c r="W135" s="149"/>
      <c r="X135" s="149"/>
      <c r="Y135" s="167"/>
      <c r="Z135" s="436"/>
      <c r="AA135" s="436"/>
      <c r="AB135" s="436"/>
      <c r="AC135" s="436"/>
      <c r="AD135" s="436">
        <v>2</v>
      </c>
      <c r="AE135" s="436"/>
      <c r="AF135" s="436"/>
      <c r="AG135" s="436"/>
      <c r="AH135" s="436"/>
      <c r="AI135" s="436"/>
      <c r="AJ135" s="436"/>
      <c r="AK135" s="436" t="s">
        <v>386</v>
      </c>
      <c r="AL135" s="434">
        <f>COUNTIF($E129:$E144,AL$9)</f>
        <v>0</v>
      </c>
      <c r="AM135" s="434">
        <f aca="true" t="shared" si="69" ref="AM135:AW135">COUNTIF($E129:$E144,AM$9)</f>
        <v>0</v>
      </c>
      <c r="AN135" s="434">
        <f t="shared" si="69"/>
        <v>0</v>
      </c>
      <c r="AO135" s="434">
        <f t="shared" si="69"/>
        <v>0</v>
      </c>
      <c r="AP135" s="434">
        <f t="shared" si="69"/>
        <v>0</v>
      </c>
      <c r="AQ135" s="434">
        <f t="shared" si="69"/>
        <v>0</v>
      </c>
      <c r="AR135" s="434">
        <f t="shared" si="69"/>
        <v>0</v>
      </c>
      <c r="AS135" s="434">
        <f t="shared" si="69"/>
        <v>0</v>
      </c>
      <c r="AT135" s="434">
        <f t="shared" si="69"/>
        <v>0</v>
      </c>
      <c r="AU135" s="434">
        <f t="shared" si="69"/>
        <v>0</v>
      </c>
      <c r="AV135" s="434">
        <f t="shared" si="69"/>
        <v>0</v>
      </c>
      <c r="AW135" s="434">
        <f t="shared" si="69"/>
        <v>0</v>
      </c>
      <c r="AX135" s="436"/>
      <c r="AY135" s="436"/>
      <c r="AZ135" s="732">
        <f t="shared" si="60"/>
      </c>
      <c r="BA135" s="436">
        <f t="shared" si="60"/>
      </c>
      <c r="BB135" s="436">
        <f t="shared" si="60"/>
      </c>
      <c r="BC135" s="436" t="str">
        <f t="shared" si="60"/>
        <v>так</v>
      </c>
      <c r="BD135" s="436">
        <f t="shared" si="60"/>
      </c>
      <c r="BE135" s="436">
        <f t="shared" si="60"/>
      </c>
      <c r="BF135" s="436">
        <f t="shared" si="59"/>
      </c>
      <c r="BG135" s="436">
        <f t="shared" si="59"/>
      </c>
      <c r="BH135" s="436">
        <f t="shared" si="59"/>
      </c>
      <c r="BI135" s="436">
        <f t="shared" si="59"/>
      </c>
      <c r="BJ135" s="436">
        <f t="shared" si="59"/>
      </c>
      <c r="BK135" s="436">
        <f t="shared" si="59"/>
      </c>
    </row>
    <row r="136" spans="1:63" s="13" customFormat="1" ht="15.75" hidden="1">
      <c r="A136" s="603" t="s">
        <v>273</v>
      </c>
      <c r="B136" s="769" t="s">
        <v>239</v>
      </c>
      <c r="C136" s="149"/>
      <c r="D136" s="149" t="s">
        <v>358</v>
      </c>
      <c r="E136" s="149"/>
      <c r="F136" s="614"/>
      <c r="G136" s="149">
        <f t="shared" si="66"/>
        <v>2.5</v>
      </c>
      <c r="H136" s="149">
        <v>75</v>
      </c>
      <c r="I136" s="149">
        <f t="shared" si="64"/>
        <v>40</v>
      </c>
      <c r="J136" s="149">
        <v>16</v>
      </c>
      <c r="K136" s="205">
        <v>24</v>
      </c>
      <c r="L136" s="149"/>
      <c r="M136" s="149">
        <f t="shared" si="65"/>
        <v>35</v>
      </c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67">
        <v>5</v>
      </c>
      <c r="Z136" s="436"/>
      <c r="AA136" s="436"/>
      <c r="AB136" s="436"/>
      <c r="AC136" s="436"/>
      <c r="AD136" s="436">
        <v>4</v>
      </c>
      <c r="AE136" s="436"/>
      <c r="AF136" s="436"/>
      <c r="AG136" s="436"/>
      <c r="AH136" s="436"/>
      <c r="AI136" s="436"/>
      <c r="AJ136" s="436"/>
      <c r="AK136" s="436" t="s">
        <v>387</v>
      </c>
      <c r="AL136" s="434">
        <f>COUNTIF($F129:$F144,AL$9)</f>
        <v>0</v>
      </c>
      <c r="AM136" s="434">
        <f aca="true" t="shared" si="70" ref="AM136:AW136">COUNTIF($F129:$F144,AM$9)</f>
        <v>0</v>
      </c>
      <c r="AN136" s="434">
        <f t="shared" si="70"/>
        <v>0</v>
      </c>
      <c r="AO136" s="434">
        <f t="shared" si="70"/>
        <v>0</v>
      </c>
      <c r="AP136" s="434">
        <f t="shared" si="70"/>
        <v>0</v>
      </c>
      <c r="AQ136" s="434">
        <f t="shared" si="70"/>
        <v>0</v>
      </c>
      <c r="AR136" s="434">
        <f t="shared" si="70"/>
        <v>0</v>
      </c>
      <c r="AS136" s="434">
        <f t="shared" si="70"/>
        <v>0</v>
      </c>
      <c r="AT136" s="434">
        <f t="shared" si="70"/>
        <v>0</v>
      </c>
      <c r="AU136" s="434">
        <f t="shared" si="70"/>
        <v>1</v>
      </c>
      <c r="AV136" s="434">
        <f t="shared" si="70"/>
        <v>0</v>
      </c>
      <c r="AW136" s="434">
        <f t="shared" si="70"/>
        <v>0</v>
      </c>
      <c r="AX136" s="436"/>
      <c r="AY136" s="436"/>
      <c r="AZ136" s="732">
        <f t="shared" si="60"/>
      </c>
      <c r="BA136" s="436">
        <f t="shared" si="60"/>
      </c>
      <c r="BB136" s="436">
        <f t="shared" si="60"/>
      </c>
      <c r="BC136" s="436">
        <f t="shared" si="60"/>
      </c>
      <c r="BD136" s="436">
        <f t="shared" si="60"/>
      </c>
      <c r="BE136" s="436">
        <f t="shared" si="60"/>
      </c>
      <c r="BF136" s="436">
        <f t="shared" si="59"/>
      </c>
      <c r="BG136" s="436">
        <f t="shared" si="59"/>
      </c>
      <c r="BH136" s="436">
        <f t="shared" si="59"/>
      </c>
      <c r="BI136" s="436">
        <f t="shared" si="59"/>
      </c>
      <c r="BJ136" s="436">
        <f t="shared" si="59"/>
      </c>
      <c r="BK136" s="436" t="str">
        <f t="shared" si="59"/>
        <v>так</v>
      </c>
    </row>
    <row r="137" spans="1:63" s="13" customFormat="1" ht="15.75" hidden="1">
      <c r="A137" s="601" t="s">
        <v>274</v>
      </c>
      <c r="B137" s="175" t="s">
        <v>240</v>
      </c>
      <c r="C137" s="149"/>
      <c r="D137" s="149"/>
      <c r="E137" s="149"/>
      <c r="F137" s="614"/>
      <c r="G137" s="149">
        <f t="shared" si="66"/>
        <v>6</v>
      </c>
      <c r="H137" s="149">
        <f>SUM(H138:H139)</f>
        <v>180</v>
      </c>
      <c r="I137" s="149">
        <f>SUM(I138:I139)</f>
        <v>45</v>
      </c>
      <c r="J137" s="149">
        <f>SUM(J138:J139)</f>
        <v>33</v>
      </c>
      <c r="K137" s="149">
        <f>SUM(K138:K139)</f>
        <v>57</v>
      </c>
      <c r="L137" s="149"/>
      <c r="M137" s="149">
        <f>SUM(M138:M139)</f>
        <v>135</v>
      </c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67"/>
      <c r="Z137" s="436"/>
      <c r="AA137" s="436"/>
      <c r="AB137" s="436"/>
      <c r="AC137" s="436"/>
      <c r="AD137" s="436"/>
      <c r="AE137" s="436"/>
      <c r="AF137" s="436"/>
      <c r="AG137" s="436"/>
      <c r="AH137" s="436"/>
      <c r="AI137" s="436"/>
      <c r="AJ137" s="436"/>
      <c r="AK137" s="436"/>
      <c r="AL137" s="436"/>
      <c r="AM137" s="436"/>
      <c r="AN137" s="436"/>
      <c r="AO137" s="436"/>
      <c r="AP137" s="436"/>
      <c r="AQ137" s="436"/>
      <c r="AR137" s="436"/>
      <c r="AS137" s="436"/>
      <c r="AT137" s="436"/>
      <c r="AU137" s="436"/>
      <c r="AV137" s="436"/>
      <c r="AW137" s="436"/>
      <c r="AX137" s="436"/>
      <c r="AY137" s="436"/>
      <c r="AZ137" s="732">
        <f t="shared" si="60"/>
      </c>
      <c r="BA137" s="436">
        <f t="shared" si="60"/>
      </c>
      <c r="BB137" s="436">
        <f t="shared" si="60"/>
      </c>
      <c r="BC137" s="436">
        <f t="shared" si="60"/>
      </c>
      <c r="BD137" s="436">
        <f t="shared" si="60"/>
      </c>
      <c r="BE137" s="436">
        <f t="shared" si="60"/>
      </c>
      <c r="BF137" s="436">
        <f t="shared" si="59"/>
      </c>
      <c r="BG137" s="436">
        <f t="shared" si="59"/>
      </c>
      <c r="BH137" s="436">
        <f t="shared" si="59"/>
      </c>
      <c r="BI137" s="436">
        <f t="shared" si="59"/>
      </c>
      <c r="BJ137" s="436">
        <f aca="true" t="shared" si="71" ref="BJ137:BK144">IF(X137&lt;&gt;0,"так","")</f>
      </c>
      <c r="BK137" s="436">
        <f t="shared" si="71"/>
      </c>
    </row>
    <row r="138" spans="1:63" s="13" customFormat="1" ht="15.75" hidden="1">
      <c r="A138" s="603" t="s">
        <v>293</v>
      </c>
      <c r="B138" s="175" t="s">
        <v>240</v>
      </c>
      <c r="C138" s="149"/>
      <c r="D138" s="149">
        <v>5</v>
      </c>
      <c r="E138" s="149"/>
      <c r="F138" s="614"/>
      <c r="G138" s="149">
        <v>3</v>
      </c>
      <c r="H138" s="149">
        <v>90</v>
      </c>
      <c r="I138" s="149">
        <f>SUMPRODUCT(N138:Y138,$N$7:$Y$7)</f>
        <v>0</v>
      </c>
      <c r="J138" s="149">
        <v>15</v>
      </c>
      <c r="K138" s="149">
        <v>30</v>
      </c>
      <c r="L138" s="149"/>
      <c r="M138" s="149">
        <f>H138-I138</f>
        <v>90</v>
      </c>
      <c r="N138" s="149"/>
      <c r="O138" s="149"/>
      <c r="P138" s="149"/>
      <c r="Q138" s="149"/>
      <c r="R138" s="149"/>
      <c r="S138" s="149"/>
      <c r="T138" s="149">
        <v>3</v>
      </c>
      <c r="U138" s="149"/>
      <c r="V138" s="149"/>
      <c r="W138" s="149"/>
      <c r="X138" s="149"/>
      <c r="Y138" s="167"/>
      <c r="Z138" s="436"/>
      <c r="AA138" s="436"/>
      <c r="AB138" s="436"/>
      <c r="AC138" s="436"/>
      <c r="AD138" s="436">
        <v>3</v>
      </c>
      <c r="AE138" s="436"/>
      <c r="AF138" s="436"/>
      <c r="AG138" s="436"/>
      <c r="AH138" s="436"/>
      <c r="AI138" s="436"/>
      <c r="AJ138" s="436"/>
      <c r="AK138" s="436"/>
      <c r="AL138" s="436"/>
      <c r="AM138" s="436"/>
      <c r="AN138" s="436"/>
      <c r="AO138" s="436"/>
      <c r="AP138" s="436"/>
      <c r="AQ138" s="436"/>
      <c r="AR138" s="436"/>
      <c r="AS138" s="436"/>
      <c r="AT138" s="436"/>
      <c r="AU138" s="436"/>
      <c r="AV138" s="436"/>
      <c r="AW138" s="436"/>
      <c r="AX138" s="436"/>
      <c r="AY138" s="436"/>
      <c r="AZ138" s="732">
        <f t="shared" si="60"/>
      </c>
      <c r="BA138" s="436">
        <f t="shared" si="60"/>
      </c>
      <c r="BB138" s="436">
        <f t="shared" si="60"/>
      </c>
      <c r="BC138" s="436">
        <f aca="true" t="shared" si="72" ref="BC138:BI144">IF(Q138&lt;&gt;0,"так","")</f>
      </c>
      <c r="BD138" s="436">
        <f t="shared" si="72"/>
      </c>
      <c r="BE138" s="436">
        <f t="shared" si="72"/>
      </c>
      <c r="BF138" s="436" t="str">
        <f t="shared" si="72"/>
        <v>так</v>
      </c>
      <c r="BG138" s="436">
        <f t="shared" si="72"/>
      </c>
      <c r="BH138" s="436">
        <f t="shared" si="72"/>
      </c>
      <c r="BI138" s="436">
        <f t="shared" si="72"/>
      </c>
      <c r="BJ138" s="436">
        <f t="shared" si="71"/>
      </c>
      <c r="BK138" s="436">
        <f t="shared" si="71"/>
      </c>
    </row>
    <row r="139" spans="1:63" s="13" customFormat="1" ht="15.75" hidden="1">
      <c r="A139" s="603" t="s">
        <v>294</v>
      </c>
      <c r="B139" s="175" t="s">
        <v>240</v>
      </c>
      <c r="C139" s="149" t="s">
        <v>362</v>
      </c>
      <c r="D139" s="149"/>
      <c r="E139" s="149"/>
      <c r="F139" s="614"/>
      <c r="G139" s="149">
        <v>3</v>
      </c>
      <c r="H139" s="149">
        <v>90</v>
      </c>
      <c r="I139" s="149">
        <f>SUMPRODUCT(N139:Y139,$N$7:$Y$7)</f>
        <v>45</v>
      </c>
      <c r="J139" s="149">
        <v>18</v>
      </c>
      <c r="K139" s="149">
        <v>27</v>
      </c>
      <c r="L139" s="149"/>
      <c r="M139" s="149">
        <f>H139-I139</f>
        <v>45</v>
      </c>
      <c r="N139" s="149"/>
      <c r="O139" s="149"/>
      <c r="P139" s="149"/>
      <c r="Q139" s="149"/>
      <c r="R139" s="149"/>
      <c r="S139" s="149"/>
      <c r="T139" s="149"/>
      <c r="U139" s="149">
        <v>5</v>
      </c>
      <c r="V139" s="149"/>
      <c r="W139" s="149"/>
      <c r="X139" s="149"/>
      <c r="Y139" s="167"/>
      <c r="Z139" s="436"/>
      <c r="AA139" s="436"/>
      <c r="AB139" s="436"/>
      <c r="AC139" s="436"/>
      <c r="AD139" s="436">
        <v>3</v>
      </c>
      <c r="AE139" s="436"/>
      <c r="AF139" s="436"/>
      <c r="AG139" s="436"/>
      <c r="AH139" s="436"/>
      <c r="AI139" s="436"/>
      <c r="AJ139" s="436"/>
      <c r="AK139" s="436"/>
      <c r="AL139" s="436"/>
      <c r="AM139" s="436"/>
      <c r="AN139" s="436"/>
      <c r="AO139" s="436"/>
      <c r="AP139" s="436"/>
      <c r="AQ139" s="436"/>
      <c r="AR139" s="436"/>
      <c r="AS139" s="436"/>
      <c r="AT139" s="436"/>
      <c r="AU139" s="436"/>
      <c r="AV139" s="436"/>
      <c r="AW139" s="436"/>
      <c r="AX139" s="436"/>
      <c r="AY139" s="436"/>
      <c r="AZ139" s="732">
        <f aca="true" t="shared" si="73" ref="AZ139:BB144">IF(N139&lt;&gt;0,"так","")</f>
      </c>
      <c r="BA139" s="436">
        <f t="shared" si="73"/>
      </c>
      <c r="BB139" s="436">
        <f t="shared" si="73"/>
      </c>
      <c r="BC139" s="436">
        <f t="shared" si="72"/>
      </c>
      <c r="BD139" s="436">
        <f t="shared" si="72"/>
      </c>
      <c r="BE139" s="436">
        <f t="shared" si="72"/>
      </c>
      <c r="BF139" s="436">
        <f t="shared" si="72"/>
      </c>
      <c r="BG139" s="436" t="str">
        <f t="shared" si="72"/>
        <v>так</v>
      </c>
      <c r="BH139" s="436">
        <f t="shared" si="72"/>
      </c>
      <c r="BI139" s="436">
        <f t="shared" si="72"/>
      </c>
      <c r="BJ139" s="436">
        <f t="shared" si="71"/>
      </c>
      <c r="BK139" s="436">
        <f t="shared" si="71"/>
      </c>
    </row>
    <row r="140" spans="1:63" s="13" customFormat="1" ht="15.75" hidden="1">
      <c r="A140" s="603" t="s">
        <v>275</v>
      </c>
      <c r="B140" s="175" t="s">
        <v>242</v>
      </c>
      <c r="C140" s="149"/>
      <c r="D140" s="149"/>
      <c r="E140" s="149"/>
      <c r="F140" s="614"/>
      <c r="G140" s="149">
        <f t="shared" si="66"/>
        <v>8</v>
      </c>
      <c r="H140" s="149">
        <f aca="true" t="shared" si="74" ref="H140:M140">SUM(H141:H143)</f>
        <v>240</v>
      </c>
      <c r="I140" s="149">
        <f t="shared" si="74"/>
        <v>123</v>
      </c>
      <c r="J140" s="149">
        <f t="shared" si="74"/>
        <v>54</v>
      </c>
      <c r="K140" s="149">
        <f t="shared" si="74"/>
        <v>54</v>
      </c>
      <c r="L140" s="149">
        <f t="shared" si="74"/>
        <v>15</v>
      </c>
      <c r="M140" s="149">
        <f t="shared" si="74"/>
        <v>117</v>
      </c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67"/>
      <c r="Z140" s="436"/>
      <c r="AA140" s="436"/>
      <c r="AB140" s="436"/>
      <c r="AC140" s="436"/>
      <c r="AD140" s="436"/>
      <c r="AE140" s="436"/>
      <c r="AF140" s="436"/>
      <c r="AG140" s="436"/>
      <c r="AH140" s="436"/>
      <c r="AI140" s="436"/>
      <c r="AJ140" s="436"/>
      <c r="AK140" s="436"/>
      <c r="AL140" s="436"/>
      <c r="AM140" s="436"/>
      <c r="AN140" s="436"/>
      <c r="AO140" s="436"/>
      <c r="AP140" s="436"/>
      <c r="AQ140" s="436"/>
      <c r="AR140" s="436"/>
      <c r="AS140" s="436"/>
      <c r="AT140" s="436"/>
      <c r="AU140" s="436"/>
      <c r="AV140" s="436"/>
      <c r="AW140" s="436"/>
      <c r="AX140" s="436"/>
      <c r="AY140" s="436"/>
      <c r="AZ140" s="732">
        <f t="shared" si="73"/>
      </c>
      <c r="BA140" s="436">
        <f t="shared" si="73"/>
      </c>
      <c r="BB140" s="436">
        <f t="shared" si="73"/>
      </c>
      <c r="BC140" s="436">
        <f t="shared" si="72"/>
      </c>
      <c r="BD140" s="436">
        <f t="shared" si="72"/>
      </c>
      <c r="BE140" s="436">
        <f t="shared" si="72"/>
      </c>
      <c r="BF140" s="436">
        <f t="shared" si="72"/>
      </c>
      <c r="BG140" s="436">
        <f t="shared" si="72"/>
      </c>
      <c r="BH140" s="436">
        <f t="shared" si="72"/>
      </c>
      <c r="BI140" s="436">
        <f t="shared" si="72"/>
      </c>
      <c r="BJ140" s="436">
        <f t="shared" si="71"/>
      </c>
      <c r="BK140" s="436">
        <f t="shared" si="71"/>
      </c>
    </row>
    <row r="141" spans="1:63" s="13" customFormat="1" ht="15.75" hidden="1">
      <c r="A141" s="601" t="s">
        <v>295</v>
      </c>
      <c r="B141" s="175" t="s">
        <v>242</v>
      </c>
      <c r="C141" s="149"/>
      <c r="D141" s="149" t="s">
        <v>362</v>
      </c>
      <c r="E141" s="149"/>
      <c r="F141" s="614"/>
      <c r="G141" s="149">
        <v>3.5</v>
      </c>
      <c r="H141" s="149">
        <f>30*G141</f>
        <v>105</v>
      </c>
      <c r="I141" s="149">
        <f>SUMPRODUCT(N141:Y141,$N$7:$Y$7)</f>
        <v>54</v>
      </c>
      <c r="J141" s="149">
        <v>27</v>
      </c>
      <c r="K141" s="149">
        <v>27</v>
      </c>
      <c r="L141" s="149"/>
      <c r="M141" s="149">
        <f>H141-I141</f>
        <v>51</v>
      </c>
      <c r="N141" s="149"/>
      <c r="O141" s="149"/>
      <c r="P141" s="149"/>
      <c r="Q141" s="149"/>
      <c r="R141" s="149"/>
      <c r="S141" s="149"/>
      <c r="T141" s="149"/>
      <c r="U141" s="149">
        <v>6</v>
      </c>
      <c r="V141" s="149"/>
      <c r="W141" s="149"/>
      <c r="X141" s="149"/>
      <c r="Y141" s="167"/>
      <c r="Z141" s="436"/>
      <c r="AA141" s="436"/>
      <c r="AB141" s="436"/>
      <c r="AC141" s="436"/>
      <c r="AD141" s="436">
        <v>3</v>
      </c>
      <c r="AE141" s="436"/>
      <c r="AF141" s="436"/>
      <c r="AG141" s="436"/>
      <c r="AH141" s="436"/>
      <c r="AI141" s="436"/>
      <c r="AJ141" s="436"/>
      <c r="AK141" s="436"/>
      <c r="AL141" s="436"/>
      <c r="AM141" s="436"/>
      <c r="AN141" s="436"/>
      <c r="AO141" s="436"/>
      <c r="AP141" s="436"/>
      <c r="AQ141" s="436"/>
      <c r="AR141" s="436"/>
      <c r="AS141" s="436"/>
      <c r="AT141" s="436"/>
      <c r="AU141" s="436"/>
      <c r="AV141" s="436"/>
      <c r="AW141" s="436"/>
      <c r="AX141" s="436"/>
      <c r="AY141" s="436"/>
      <c r="AZ141" s="732">
        <f t="shared" si="73"/>
      </c>
      <c r="BA141" s="436">
        <f t="shared" si="73"/>
      </c>
      <c r="BB141" s="436">
        <f t="shared" si="73"/>
      </c>
      <c r="BC141" s="436">
        <f t="shared" si="72"/>
      </c>
      <c r="BD141" s="436">
        <f t="shared" si="72"/>
      </c>
      <c r="BE141" s="436">
        <f t="shared" si="72"/>
      </c>
      <c r="BF141" s="436">
        <f t="shared" si="72"/>
      </c>
      <c r="BG141" s="436" t="str">
        <f t="shared" si="72"/>
        <v>так</v>
      </c>
      <c r="BH141" s="436">
        <f t="shared" si="72"/>
      </c>
      <c r="BI141" s="436">
        <f t="shared" si="72"/>
      </c>
      <c r="BJ141" s="436">
        <f t="shared" si="71"/>
      </c>
      <c r="BK141" s="436">
        <f t="shared" si="71"/>
      </c>
    </row>
    <row r="142" spans="1:63" s="13" customFormat="1" ht="15.75" hidden="1">
      <c r="A142" s="601" t="s">
        <v>296</v>
      </c>
      <c r="B142" s="175" t="s">
        <v>242</v>
      </c>
      <c r="C142" s="149" t="s">
        <v>363</v>
      </c>
      <c r="D142" s="149"/>
      <c r="E142" s="149"/>
      <c r="F142" s="614"/>
      <c r="G142" s="149">
        <v>3.5</v>
      </c>
      <c r="H142" s="149">
        <f>30*G142</f>
        <v>105</v>
      </c>
      <c r="I142" s="149">
        <f>SUMPRODUCT(N142:Y142,$N$7:$Y$7)</f>
        <v>54</v>
      </c>
      <c r="J142" s="149">
        <v>27</v>
      </c>
      <c r="K142" s="149">
        <v>27</v>
      </c>
      <c r="L142" s="149"/>
      <c r="M142" s="149">
        <f>H142-I142</f>
        <v>51</v>
      </c>
      <c r="N142" s="149"/>
      <c r="O142" s="149"/>
      <c r="P142" s="149"/>
      <c r="Q142" s="149"/>
      <c r="R142" s="149"/>
      <c r="S142" s="149"/>
      <c r="T142" s="149"/>
      <c r="U142" s="149"/>
      <c r="V142" s="149">
        <v>6</v>
      </c>
      <c r="W142" s="149"/>
      <c r="X142" s="149"/>
      <c r="Y142" s="167"/>
      <c r="Z142" s="436"/>
      <c r="AA142" s="436"/>
      <c r="AB142" s="436"/>
      <c r="AC142" s="436"/>
      <c r="AD142" s="436">
        <v>3</v>
      </c>
      <c r="AE142" s="436"/>
      <c r="AF142" s="436"/>
      <c r="AG142" s="436"/>
      <c r="AH142" s="436"/>
      <c r="AI142" s="436"/>
      <c r="AJ142" s="436"/>
      <c r="AK142" s="436"/>
      <c r="AL142" s="436"/>
      <c r="AM142" s="436"/>
      <c r="AN142" s="436"/>
      <c r="AO142" s="436"/>
      <c r="AP142" s="436"/>
      <c r="AQ142" s="436"/>
      <c r="AR142" s="436"/>
      <c r="AS142" s="436"/>
      <c r="AT142" s="436"/>
      <c r="AU142" s="436"/>
      <c r="AV142" s="436"/>
      <c r="AW142" s="436"/>
      <c r="AX142" s="436"/>
      <c r="AY142" s="436"/>
      <c r="AZ142" s="732">
        <f t="shared" si="73"/>
      </c>
      <c r="BA142" s="436">
        <f t="shared" si="73"/>
      </c>
      <c r="BB142" s="436">
        <f t="shared" si="73"/>
      </c>
      <c r="BC142" s="436">
        <f t="shared" si="72"/>
      </c>
      <c r="BD142" s="436">
        <f t="shared" si="72"/>
      </c>
      <c r="BE142" s="436">
        <f t="shared" si="72"/>
      </c>
      <c r="BF142" s="436">
        <f t="shared" si="72"/>
      </c>
      <c r="BG142" s="436">
        <f t="shared" si="72"/>
      </c>
      <c r="BH142" s="436" t="str">
        <f t="shared" si="72"/>
        <v>так</v>
      </c>
      <c r="BI142" s="436">
        <f t="shared" si="72"/>
      </c>
      <c r="BJ142" s="436">
        <f t="shared" si="71"/>
      </c>
      <c r="BK142" s="436">
        <f t="shared" si="71"/>
      </c>
    </row>
    <row r="143" spans="1:63" s="13" customFormat="1" ht="33" customHeight="1" hidden="1">
      <c r="A143" s="601" t="s">
        <v>297</v>
      </c>
      <c r="B143" s="175" t="s">
        <v>316</v>
      </c>
      <c r="C143" s="149"/>
      <c r="D143" s="149"/>
      <c r="E143" s="149"/>
      <c r="F143" s="459">
        <v>7</v>
      </c>
      <c r="G143" s="149">
        <v>1</v>
      </c>
      <c r="H143" s="149">
        <f>30*G143</f>
        <v>30</v>
      </c>
      <c r="I143" s="149">
        <f>SUMPRODUCT(N143:Y143,$N$7:$Y$7)</f>
        <v>15</v>
      </c>
      <c r="J143" s="149"/>
      <c r="K143" s="149"/>
      <c r="L143" s="149">
        <v>15</v>
      </c>
      <c r="M143" s="149">
        <f>H143-I143</f>
        <v>15</v>
      </c>
      <c r="N143" s="149"/>
      <c r="O143" s="149"/>
      <c r="P143" s="149"/>
      <c r="Q143" s="149"/>
      <c r="R143" s="149"/>
      <c r="S143" s="149"/>
      <c r="T143" s="149"/>
      <c r="U143" s="149"/>
      <c r="V143" s="149"/>
      <c r="W143" s="149">
        <v>1</v>
      </c>
      <c r="X143" s="149"/>
      <c r="Y143" s="167"/>
      <c r="Z143" s="436"/>
      <c r="AA143" s="436"/>
      <c r="AB143" s="436"/>
      <c r="AC143" s="436"/>
      <c r="AD143" s="436">
        <v>4</v>
      </c>
      <c r="AE143" s="436"/>
      <c r="AF143" s="436"/>
      <c r="AG143" s="436"/>
      <c r="AH143" s="436"/>
      <c r="AI143" s="436"/>
      <c r="AJ143" s="436"/>
      <c r="AK143" s="436"/>
      <c r="AL143" s="436"/>
      <c r="AM143" s="436"/>
      <c r="AN143" s="436"/>
      <c r="AO143" s="436"/>
      <c r="AP143" s="436"/>
      <c r="AQ143" s="436"/>
      <c r="AR143" s="436"/>
      <c r="AS143" s="436"/>
      <c r="AT143" s="436"/>
      <c r="AU143" s="436"/>
      <c r="AV143" s="436"/>
      <c r="AW143" s="436"/>
      <c r="AX143" s="436"/>
      <c r="AY143" s="436"/>
      <c r="AZ143" s="732">
        <f t="shared" si="73"/>
      </c>
      <c r="BA143" s="436">
        <f t="shared" si="73"/>
      </c>
      <c r="BB143" s="436">
        <f t="shared" si="73"/>
      </c>
      <c r="BC143" s="436">
        <f t="shared" si="72"/>
      </c>
      <c r="BD143" s="436">
        <f t="shared" si="72"/>
      </c>
      <c r="BE143" s="436">
        <f t="shared" si="72"/>
      </c>
      <c r="BF143" s="436">
        <f t="shared" si="72"/>
      </c>
      <c r="BG143" s="436">
        <f t="shared" si="72"/>
      </c>
      <c r="BH143" s="436">
        <f t="shared" si="72"/>
      </c>
      <c r="BI143" s="436" t="str">
        <f t="shared" si="72"/>
        <v>так</v>
      </c>
      <c r="BJ143" s="436">
        <f t="shared" si="71"/>
      </c>
      <c r="BK143" s="436">
        <f t="shared" si="71"/>
      </c>
    </row>
    <row r="144" spans="1:63" s="13" customFormat="1" ht="15.75" hidden="1">
      <c r="A144" s="601" t="s">
        <v>276</v>
      </c>
      <c r="B144" s="175" t="s">
        <v>243</v>
      </c>
      <c r="C144" s="149" t="s">
        <v>358</v>
      </c>
      <c r="D144" s="149"/>
      <c r="E144" s="149"/>
      <c r="F144" s="614"/>
      <c r="G144" s="149">
        <v>3</v>
      </c>
      <c r="H144" s="149">
        <v>90</v>
      </c>
      <c r="I144" s="149">
        <f>SUMPRODUCT(N144:Y144,$N$7:$Y$7)</f>
        <v>40</v>
      </c>
      <c r="J144" s="149">
        <v>16</v>
      </c>
      <c r="K144" s="149">
        <v>24</v>
      </c>
      <c r="L144" s="149"/>
      <c r="M144" s="149">
        <f>H144-I144</f>
        <v>50</v>
      </c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67">
        <v>5</v>
      </c>
      <c r="Z144" s="436"/>
      <c r="AA144" s="436"/>
      <c r="AB144" s="436"/>
      <c r="AC144" s="436"/>
      <c r="AD144" s="436">
        <v>4</v>
      </c>
      <c r="AE144" s="436"/>
      <c r="AF144" s="436"/>
      <c r="AG144" s="436"/>
      <c r="AH144" s="436"/>
      <c r="AI144" s="436"/>
      <c r="AJ144" s="436"/>
      <c r="AK144" s="436"/>
      <c r="AL144" s="436"/>
      <c r="AM144" s="436"/>
      <c r="AN144" s="436"/>
      <c r="AO144" s="436"/>
      <c r="AP144" s="436"/>
      <c r="AQ144" s="436"/>
      <c r="AR144" s="436"/>
      <c r="AS144" s="436"/>
      <c r="AT144" s="436"/>
      <c r="AU144" s="436"/>
      <c r="AV144" s="436"/>
      <c r="AW144" s="436"/>
      <c r="AX144" s="436"/>
      <c r="AY144" s="436"/>
      <c r="AZ144" s="732">
        <f t="shared" si="73"/>
      </c>
      <c r="BA144" s="436">
        <f t="shared" si="73"/>
      </c>
      <c r="BB144" s="436">
        <f t="shared" si="73"/>
      </c>
      <c r="BC144" s="436">
        <f t="shared" si="72"/>
      </c>
      <c r="BD144" s="436">
        <f t="shared" si="72"/>
      </c>
      <c r="BE144" s="436">
        <f t="shared" si="72"/>
      </c>
      <c r="BF144" s="436">
        <f t="shared" si="72"/>
      </c>
      <c r="BG144" s="436">
        <f t="shared" si="72"/>
      </c>
      <c r="BH144" s="436">
        <f t="shared" si="72"/>
      </c>
      <c r="BI144" s="436">
        <f t="shared" si="72"/>
      </c>
      <c r="BJ144" s="436">
        <f t="shared" si="71"/>
      </c>
      <c r="BK144" s="436" t="str">
        <f t="shared" si="71"/>
        <v>так</v>
      </c>
    </row>
    <row r="145" spans="1:63" s="13" customFormat="1" ht="21.75" customHeight="1" hidden="1" thickBot="1">
      <c r="A145" s="1151" t="s">
        <v>265</v>
      </c>
      <c r="B145" s="1151"/>
      <c r="C145" s="1151"/>
      <c r="D145" s="1151"/>
      <c r="E145" s="1151"/>
      <c r="F145" s="1151"/>
      <c r="G145" s="708">
        <f>SUM(G129:G137,G140,G144)</f>
        <v>41</v>
      </c>
      <c r="H145" s="708">
        <f aca="true" t="shared" si="75" ref="H145:M145">SUM(H129:H137,H140,H144)</f>
        <v>1230</v>
      </c>
      <c r="I145" s="708">
        <f t="shared" si="75"/>
        <v>504</v>
      </c>
      <c r="J145" s="708">
        <f t="shared" si="75"/>
        <v>250</v>
      </c>
      <c r="K145" s="708">
        <f t="shared" si="75"/>
        <v>314</v>
      </c>
      <c r="L145" s="708">
        <f t="shared" si="75"/>
        <v>30</v>
      </c>
      <c r="M145" s="708">
        <f t="shared" si="75"/>
        <v>726</v>
      </c>
      <c r="N145" s="707">
        <f aca="true" t="shared" si="76" ref="N145:Y145">SUM(N129:N144)</f>
        <v>0</v>
      </c>
      <c r="O145" s="707">
        <f t="shared" si="76"/>
        <v>2</v>
      </c>
      <c r="P145" s="707">
        <f t="shared" si="76"/>
        <v>0</v>
      </c>
      <c r="Q145" s="707">
        <f t="shared" si="76"/>
        <v>7</v>
      </c>
      <c r="R145" s="707">
        <f t="shared" si="76"/>
        <v>0</v>
      </c>
      <c r="S145" s="707">
        <f t="shared" si="76"/>
        <v>0</v>
      </c>
      <c r="T145" s="707">
        <f t="shared" si="76"/>
        <v>6</v>
      </c>
      <c r="U145" s="707">
        <f t="shared" si="76"/>
        <v>16</v>
      </c>
      <c r="V145" s="707">
        <f t="shared" si="76"/>
        <v>6</v>
      </c>
      <c r="W145" s="707">
        <f t="shared" si="76"/>
        <v>1</v>
      </c>
      <c r="X145" s="707">
        <f t="shared" si="76"/>
        <v>6</v>
      </c>
      <c r="Y145" s="707">
        <f t="shared" si="76"/>
        <v>14</v>
      </c>
      <c r="Z145" s="436"/>
      <c r="AA145" s="436"/>
      <c r="AB145" s="436"/>
      <c r="AC145" s="436"/>
      <c r="AD145" s="436"/>
      <c r="AE145" s="436"/>
      <c r="AF145" s="436"/>
      <c r="AG145" s="436"/>
      <c r="AH145" s="436"/>
      <c r="AI145" s="436"/>
      <c r="AJ145" s="436"/>
      <c r="AK145" s="436"/>
      <c r="AL145" s="436"/>
      <c r="AM145" s="436"/>
      <c r="AN145" s="436"/>
      <c r="AO145" s="436"/>
      <c r="AP145" s="436"/>
      <c r="AQ145" s="436"/>
      <c r="AR145" s="436"/>
      <c r="AS145" s="436"/>
      <c r="AT145" s="436"/>
      <c r="AU145" s="436"/>
      <c r="AV145" s="436"/>
      <c r="AW145" s="436"/>
      <c r="AX145" s="436"/>
      <c r="AY145" s="436"/>
      <c r="AZ145" s="732">
        <f>IF(N145&lt;&gt;0,"так","")</f>
      </c>
      <c r="BA145" s="436"/>
      <c r="BB145" s="436"/>
      <c r="BC145" s="436"/>
      <c r="BD145" s="436"/>
      <c r="BE145" s="436"/>
      <c r="BF145" s="436"/>
      <c r="BG145" s="436"/>
      <c r="BH145" s="436"/>
      <c r="BI145" s="436"/>
      <c r="BJ145" s="436"/>
      <c r="BK145" s="436"/>
    </row>
    <row r="146" spans="1:63" s="13" customFormat="1" ht="18" customHeight="1" hidden="1" thickBot="1">
      <c r="A146" s="1154" t="s">
        <v>277</v>
      </c>
      <c r="B146" s="1154"/>
      <c r="C146" s="1154"/>
      <c r="D146" s="1154"/>
      <c r="E146" s="1154"/>
      <c r="F146" s="1154"/>
      <c r="G146" s="1154"/>
      <c r="H146" s="1154"/>
      <c r="I146" s="1154"/>
      <c r="J146" s="1154"/>
      <c r="K146" s="1154"/>
      <c r="L146" s="1154"/>
      <c r="M146" s="1154"/>
      <c r="N146" s="1154"/>
      <c r="O146" s="1154"/>
      <c r="P146" s="1154"/>
      <c r="Q146" s="1154"/>
      <c r="R146" s="1154"/>
      <c r="S146" s="1154"/>
      <c r="T146" s="1154"/>
      <c r="U146" s="1154"/>
      <c r="V146" s="1154"/>
      <c r="W146" s="1154"/>
      <c r="X146" s="1154"/>
      <c r="Y146" s="1154"/>
      <c r="Z146" s="436"/>
      <c r="AA146" s="436"/>
      <c r="AB146" s="436"/>
      <c r="AC146" s="436"/>
      <c r="AD146" s="436"/>
      <c r="AE146" s="436"/>
      <c r="AF146" s="436"/>
      <c r="AG146" s="436"/>
      <c r="AH146" s="436"/>
      <c r="AI146" s="436"/>
      <c r="AJ146" s="436"/>
      <c r="AK146" s="436"/>
      <c r="AL146" s="436"/>
      <c r="AM146" s="436"/>
      <c r="AN146" s="436"/>
      <c r="AO146" s="436"/>
      <c r="AP146" s="436"/>
      <c r="AQ146" s="436"/>
      <c r="AR146" s="436"/>
      <c r="AS146" s="436"/>
      <c r="AT146" s="436"/>
      <c r="AU146" s="436"/>
      <c r="AV146" s="436"/>
      <c r="AW146" s="436"/>
      <c r="AX146" s="436"/>
      <c r="AY146" s="436"/>
      <c r="AZ146" s="732">
        <f>IF(N146&lt;&gt;0,"так","")</f>
      </c>
      <c r="BA146" s="436">
        <f aca="true" t="shared" si="77" ref="BA146:BK147">IF(O146&lt;&gt;0,"так","")</f>
      </c>
      <c r="BB146" s="436">
        <f t="shared" si="77"/>
      </c>
      <c r="BC146" s="436">
        <f t="shared" si="77"/>
      </c>
      <c r="BD146" s="436">
        <f t="shared" si="77"/>
      </c>
      <c r="BE146" s="436">
        <f t="shared" si="77"/>
      </c>
      <c r="BF146" s="436">
        <f t="shared" si="77"/>
      </c>
      <c r="BG146" s="436">
        <f t="shared" si="77"/>
      </c>
      <c r="BH146" s="436">
        <f t="shared" si="77"/>
      </c>
      <c r="BI146" s="436">
        <f t="shared" si="77"/>
      </c>
      <c r="BJ146" s="436">
        <f t="shared" si="77"/>
      </c>
      <c r="BK146" s="436">
        <f t="shared" si="77"/>
      </c>
    </row>
    <row r="147" spans="1:63" s="13" customFormat="1" ht="27" customHeight="1" hidden="1" thickBot="1">
      <c r="A147" s="149">
        <v>1</v>
      </c>
      <c r="B147" s="397" t="s">
        <v>369</v>
      </c>
      <c r="C147" s="770"/>
      <c r="D147" s="149" t="s">
        <v>362</v>
      </c>
      <c r="E147" s="459"/>
      <c r="F147" s="459"/>
      <c r="G147" s="149">
        <v>3</v>
      </c>
      <c r="H147" s="149">
        <f>G147*30</f>
        <v>90</v>
      </c>
      <c r="I147" s="149">
        <f>SUMPRODUCT(N147:Y147,$N$7:$Y$7)</f>
        <v>36</v>
      </c>
      <c r="J147" s="149">
        <v>18</v>
      </c>
      <c r="K147" s="149">
        <v>18</v>
      </c>
      <c r="L147" s="149"/>
      <c r="M147" s="149">
        <f>H147-I147</f>
        <v>54</v>
      </c>
      <c r="N147" s="708"/>
      <c r="O147" s="708"/>
      <c r="P147" s="708"/>
      <c r="Q147" s="708"/>
      <c r="R147" s="708"/>
      <c r="S147" s="708"/>
      <c r="T147" s="708"/>
      <c r="U147" s="708">
        <v>4</v>
      </c>
      <c r="V147" s="708"/>
      <c r="W147" s="154"/>
      <c r="X147" s="249"/>
      <c r="Y147" s="708"/>
      <c r="Z147" s="436"/>
      <c r="AA147" s="436"/>
      <c r="AB147" s="436"/>
      <c r="AC147" s="436"/>
      <c r="AD147" s="436">
        <v>3</v>
      </c>
      <c r="AE147" s="436"/>
      <c r="AF147" s="436"/>
      <c r="AG147" s="436"/>
      <c r="AH147" s="436"/>
      <c r="AI147" s="436"/>
      <c r="AJ147" s="436"/>
      <c r="AK147" s="436"/>
      <c r="AL147" s="436"/>
      <c r="AM147" s="436"/>
      <c r="AN147" s="436"/>
      <c r="AO147" s="436"/>
      <c r="AP147" s="436"/>
      <c r="AQ147" s="436"/>
      <c r="AR147" s="436"/>
      <c r="AS147" s="436"/>
      <c r="AT147" s="436"/>
      <c r="AU147" s="436"/>
      <c r="AV147" s="436"/>
      <c r="AW147" s="436"/>
      <c r="AX147" s="436"/>
      <c r="AY147" s="436"/>
      <c r="AZ147" s="732">
        <f>IF(N147&lt;&gt;0,"так","")</f>
      </c>
      <c r="BA147" s="436">
        <f t="shared" si="77"/>
      </c>
      <c r="BB147" s="436">
        <f t="shared" si="77"/>
      </c>
      <c r="BC147" s="436">
        <f t="shared" si="77"/>
      </c>
      <c r="BD147" s="436">
        <f t="shared" si="77"/>
      </c>
      <c r="BE147" s="436">
        <f t="shared" si="77"/>
      </c>
      <c r="BF147" s="436">
        <f t="shared" si="77"/>
      </c>
      <c r="BG147" s="436" t="str">
        <f t="shared" si="77"/>
        <v>так</v>
      </c>
      <c r="BH147" s="436">
        <f t="shared" si="77"/>
      </c>
      <c r="BI147" s="436">
        <f t="shared" si="77"/>
      </c>
      <c r="BJ147" s="436">
        <f t="shared" si="77"/>
      </c>
      <c r="BK147" s="436">
        <f t="shared" si="77"/>
      </c>
    </row>
    <row r="148" spans="1:63" s="13" customFormat="1" ht="27.75" customHeight="1" hidden="1" thickBot="1">
      <c r="A148" s="149">
        <v>2</v>
      </c>
      <c r="B148" s="397" t="s">
        <v>370</v>
      </c>
      <c r="C148" s="459"/>
      <c r="D148" s="149" t="s">
        <v>363</v>
      </c>
      <c r="E148" s="459"/>
      <c r="F148" s="459"/>
      <c r="G148" s="149">
        <v>6</v>
      </c>
      <c r="H148" s="149">
        <f>G148*30</f>
        <v>180</v>
      </c>
      <c r="I148" s="149">
        <f>SUMPRODUCT(N148:Y148,$N$7:$Y$7)</f>
        <v>72</v>
      </c>
      <c r="J148" s="149">
        <v>36</v>
      </c>
      <c r="K148" s="149">
        <v>36</v>
      </c>
      <c r="L148" s="149"/>
      <c r="M148" s="149">
        <f>H148-I148</f>
        <v>108</v>
      </c>
      <c r="N148" s="708"/>
      <c r="O148" s="708"/>
      <c r="P148" s="708"/>
      <c r="Q148" s="708"/>
      <c r="R148" s="708"/>
      <c r="S148" s="708"/>
      <c r="T148" s="708"/>
      <c r="U148" s="708"/>
      <c r="V148" s="708">
        <v>8</v>
      </c>
      <c r="W148" s="249"/>
      <c r="X148" s="154"/>
      <c r="Y148" s="708"/>
      <c r="Z148" s="436"/>
      <c r="AA148" s="436"/>
      <c r="AB148" s="436"/>
      <c r="AC148" s="436"/>
      <c r="AD148" s="436">
        <v>3</v>
      </c>
      <c r="AE148" s="436"/>
      <c r="AF148" s="436"/>
      <c r="AG148" s="436"/>
      <c r="AH148" s="436"/>
      <c r="AI148" s="436"/>
      <c r="AJ148" s="436"/>
      <c r="AK148" s="436"/>
      <c r="AL148" s="436"/>
      <c r="AM148" s="436"/>
      <c r="AN148" s="436"/>
      <c r="AO148" s="436"/>
      <c r="AP148" s="436"/>
      <c r="AQ148" s="436"/>
      <c r="AR148" s="436"/>
      <c r="AS148" s="436"/>
      <c r="AT148" s="436"/>
      <c r="AU148" s="436"/>
      <c r="AV148" s="436"/>
      <c r="AW148" s="436"/>
      <c r="AX148" s="436"/>
      <c r="AY148" s="436"/>
      <c r="AZ148" s="732"/>
      <c r="BA148" s="436"/>
      <c r="BB148" s="436"/>
      <c r="BC148" s="436"/>
      <c r="BD148" s="436"/>
      <c r="BE148" s="436"/>
      <c r="BF148" s="436"/>
      <c r="BG148" s="436"/>
      <c r="BH148" s="436"/>
      <c r="BI148" s="436"/>
      <c r="BJ148" s="436"/>
      <c r="BK148" s="436"/>
    </row>
    <row r="149" spans="1:63" s="13" customFormat="1" ht="27.75" customHeight="1" hidden="1" thickBot="1">
      <c r="A149" s="149">
        <v>3</v>
      </c>
      <c r="B149" s="397" t="s">
        <v>371</v>
      </c>
      <c r="C149" s="459"/>
      <c r="D149" s="149">
        <v>7</v>
      </c>
      <c r="E149" s="459"/>
      <c r="F149" s="459"/>
      <c r="G149" s="149">
        <v>3</v>
      </c>
      <c r="H149" s="149">
        <f>G149*30</f>
        <v>90</v>
      </c>
      <c r="I149" s="149">
        <f>SUMPRODUCT(N149:Y149,$N$7:$Y$7)</f>
        <v>30</v>
      </c>
      <c r="J149" s="149">
        <v>15</v>
      </c>
      <c r="K149" s="149">
        <v>15</v>
      </c>
      <c r="L149" s="149"/>
      <c r="M149" s="149">
        <f>H149-I149</f>
        <v>60</v>
      </c>
      <c r="N149" s="708"/>
      <c r="O149" s="708"/>
      <c r="P149" s="708"/>
      <c r="Q149" s="708"/>
      <c r="R149" s="708"/>
      <c r="S149" s="708"/>
      <c r="T149" s="708"/>
      <c r="U149" s="708"/>
      <c r="V149" s="708"/>
      <c r="W149" s="249">
        <v>2</v>
      </c>
      <c r="X149" s="154"/>
      <c r="Y149" s="708"/>
      <c r="Z149" s="436"/>
      <c r="AA149" s="436"/>
      <c r="AB149" s="436"/>
      <c r="AC149" s="436"/>
      <c r="AD149" s="436">
        <v>4</v>
      </c>
      <c r="AE149" s="436"/>
      <c r="AF149" s="436"/>
      <c r="AG149" s="436"/>
      <c r="AH149" s="436"/>
      <c r="AI149" s="436"/>
      <c r="AJ149" s="436"/>
      <c r="AK149" s="436"/>
      <c r="AL149" s="436"/>
      <c r="AM149" s="436"/>
      <c r="AN149" s="436"/>
      <c r="AO149" s="436"/>
      <c r="AP149" s="436"/>
      <c r="AQ149" s="436"/>
      <c r="AR149" s="436"/>
      <c r="AS149" s="436"/>
      <c r="AT149" s="436"/>
      <c r="AU149" s="436"/>
      <c r="AV149" s="436"/>
      <c r="AW149" s="436"/>
      <c r="AX149" s="436"/>
      <c r="AY149" s="436"/>
      <c r="AZ149" s="732">
        <f aca="true" t="shared" si="78" ref="AZ149:BK150">IF(N149&lt;&gt;0,"так","")</f>
      </c>
      <c r="BA149" s="436">
        <f t="shared" si="78"/>
      </c>
      <c r="BB149" s="436">
        <f t="shared" si="78"/>
      </c>
      <c r="BC149" s="436">
        <f t="shared" si="78"/>
      </c>
      <c r="BD149" s="436">
        <f t="shared" si="78"/>
      </c>
      <c r="BE149" s="436">
        <f t="shared" si="78"/>
      </c>
      <c r="BF149" s="436">
        <f t="shared" si="78"/>
      </c>
      <c r="BG149" s="436">
        <f t="shared" si="78"/>
      </c>
      <c r="BH149" s="436">
        <f t="shared" si="78"/>
      </c>
      <c r="BI149" s="436" t="str">
        <f t="shared" si="78"/>
        <v>так</v>
      </c>
      <c r="BJ149" s="436">
        <f t="shared" si="78"/>
      </c>
      <c r="BK149" s="436">
        <f t="shared" si="78"/>
      </c>
    </row>
    <row r="150" spans="1:63" s="13" customFormat="1" ht="27.75" customHeight="1" hidden="1" thickBot="1">
      <c r="A150" s="149">
        <v>4</v>
      </c>
      <c r="B150" s="397" t="s">
        <v>372</v>
      </c>
      <c r="C150" s="459"/>
      <c r="D150" s="149" t="s">
        <v>364</v>
      </c>
      <c r="E150" s="459"/>
      <c r="F150" s="459"/>
      <c r="G150" s="149">
        <v>4</v>
      </c>
      <c r="H150" s="149">
        <f>G150*30</f>
        <v>120</v>
      </c>
      <c r="I150" s="149">
        <f>SUMPRODUCT(N150:Y150,$N$7:$Y$7)</f>
        <v>45</v>
      </c>
      <c r="J150" s="149">
        <v>27</v>
      </c>
      <c r="K150" s="149">
        <v>18</v>
      </c>
      <c r="L150" s="149"/>
      <c r="M150" s="149">
        <f>H150-I150</f>
        <v>75</v>
      </c>
      <c r="N150" s="708"/>
      <c r="O150" s="708"/>
      <c r="P150" s="708"/>
      <c r="Q150" s="708"/>
      <c r="R150" s="708"/>
      <c r="S150" s="708"/>
      <c r="T150" s="708"/>
      <c r="U150" s="708"/>
      <c r="V150" s="708"/>
      <c r="W150" s="249"/>
      <c r="X150" s="249">
        <v>5</v>
      </c>
      <c r="Y150" s="708"/>
      <c r="Z150" s="436"/>
      <c r="AA150" s="436"/>
      <c r="AB150" s="436"/>
      <c r="AC150" s="436"/>
      <c r="AD150" s="436">
        <v>4</v>
      </c>
      <c r="AE150" s="436"/>
      <c r="AF150" s="436"/>
      <c r="AG150" s="436"/>
      <c r="AH150" s="436"/>
      <c r="AI150" s="436"/>
      <c r="AJ150" s="436"/>
      <c r="AK150" s="436"/>
      <c r="AL150" s="436"/>
      <c r="AM150" s="436"/>
      <c r="AN150" s="436"/>
      <c r="AO150" s="436"/>
      <c r="AP150" s="436"/>
      <c r="AQ150" s="436"/>
      <c r="AR150" s="436"/>
      <c r="AS150" s="436"/>
      <c r="AT150" s="436"/>
      <c r="AU150" s="436"/>
      <c r="AV150" s="436"/>
      <c r="AW150" s="436"/>
      <c r="AX150" s="436"/>
      <c r="AY150" s="436"/>
      <c r="AZ150" s="732">
        <f t="shared" si="78"/>
      </c>
      <c r="BA150" s="436">
        <f t="shared" si="78"/>
      </c>
      <c r="BB150" s="436">
        <f t="shared" si="78"/>
      </c>
      <c r="BC150" s="436">
        <f t="shared" si="78"/>
      </c>
      <c r="BD150" s="436">
        <f t="shared" si="78"/>
      </c>
      <c r="BE150" s="436">
        <f t="shared" si="78"/>
      </c>
      <c r="BF150" s="436">
        <f t="shared" si="78"/>
      </c>
      <c r="BG150" s="436">
        <f t="shared" si="78"/>
      </c>
      <c r="BH150" s="436">
        <f t="shared" si="78"/>
      </c>
      <c r="BI150" s="436">
        <f t="shared" si="78"/>
      </c>
      <c r="BJ150" s="436" t="str">
        <f t="shared" si="78"/>
        <v>так</v>
      </c>
      <c r="BK150" s="436">
        <f t="shared" si="78"/>
      </c>
    </row>
    <row r="151" spans="1:63" s="13" customFormat="1" ht="24" customHeight="1" hidden="1" thickBot="1">
      <c r="A151" s="1155" t="s">
        <v>45</v>
      </c>
      <c r="B151" s="1155"/>
      <c r="C151" s="703"/>
      <c r="D151" s="703"/>
      <c r="E151" s="703"/>
      <c r="F151" s="703"/>
      <c r="G151" s="703">
        <f aca="true" t="shared" si="79" ref="G151:Y151">SUM(G147:G150)</f>
        <v>16</v>
      </c>
      <c r="H151" s="703">
        <f t="shared" si="79"/>
        <v>480</v>
      </c>
      <c r="I151" s="703">
        <f t="shared" si="79"/>
        <v>183</v>
      </c>
      <c r="J151" s="703">
        <f t="shared" si="79"/>
        <v>96</v>
      </c>
      <c r="K151" s="703">
        <f t="shared" si="79"/>
        <v>87</v>
      </c>
      <c r="L151" s="703">
        <f t="shared" si="79"/>
        <v>0</v>
      </c>
      <c r="M151" s="703">
        <f t="shared" si="79"/>
        <v>297</v>
      </c>
      <c r="N151" s="703">
        <f t="shared" si="79"/>
        <v>0</v>
      </c>
      <c r="O151" s="703">
        <f t="shared" si="79"/>
        <v>0</v>
      </c>
      <c r="P151" s="703">
        <f t="shared" si="79"/>
        <v>0</v>
      </c>
      <c r="Q151" s="703">
        <f t="shared" si="79"/>
        <v>0</v>
      </c>
      <c r="R151" s="703">
        <f t="shared" si="79"/>
        <v>0</v>
      </c>
      <c r="S151" s="703">
        <f t="shared" si="79"/>
        <v>0</v>
      </c>
      <c r="T151" s="703">
        <f t="shared" si="79"/>
        <v>0</v>
      </c>
      <c r="U151" s="703">
        <f t="shared" si="79"/>
        <v>4</v>
      </c>
      <c r="V151" s="703">
        <f t="shared" si="79"/>
        <v>8</v>
      </c>
      <c r="W151" s="737">
        <f t="shared" si="79"/>
        <v>2</v>
      </c>
      <c r="X151" s="737">
        <f t="shared" si="79"/>
        <v>5</v>
      </c>
      <c r="Y151" s="703">
        <f t="shared" si="79"/>
        <v>0</v>
      </c>
      <c r="Z151" s="436"/>
      <c r="AA151" s="436"/>
      <c r="AB151" s="436"/>
      <c r="AC151" s="436"/>
      <c r="AD151" s="436"/>
      <c r="AE151" s="436"/>
      <c r="AF151" s="436"/>
      <c r="AG151" s="436"/>
      <c r="AH151" s="436"/>
      <c r="AI151" s="436"/>
      <c r="AJ151" s="436"/>
      <c r="AK151" s="436"/>
      <c r="AL151" s="436"/>
      <c r="AM151" s="436"/>
      <c r="AN151" s="436"/>
      <c r="AO151" s="436"/>
      <c r="AP151" s="436"/>
      <c r="AQ151" s="436"/>
      <c r="AR151" s="436"/>
      <c r="AS151" s="436"/>
      <c r="AT151" s="436"/>
      <c r="AU151" s="436"/>
      <c r="AV151" s="436"/>
      <c r="AW151" s="436"/>
      <c r="AX151" s="436"/>
      <c r="AY151" s="436"/>
      <c r="AZ151" s="732">
        <f aca="true" t="shared" si="80" ref="AZ151:AZ162">IF(N151&lt;&gt;0,"так","")</f>
      </c>
      <c r="BA151" s="436">
        <f aca="true" t="shared" si="81" ref="BA151:BA162">IF(O151&lt;&gt;0,"так","")</f>
      </c>
      <c r="BB151" s="436">
        <f aca="true" t="shared" si="82" ref="BB151:BB162">IF(P151&lt;&gt;0,"так","")</f>
      </c>
      <c r="BC151" s="436">
        <f aca="true" t="shared" si="83" ref="BC151:BC162">IF(Q151&lt;&gt;0,"так","")</f>
      </c>
      <c r="BD151" s="436">
        <f aca="true" t="shared" si="84" ref="BD151:BD162">IF(R151&lt;&gt;0,"так","")</f>
      </c>
      <c r="BE151" s="436">
        <f aca="true" t="shared" si="85" ref="BE151:BE162">IF(S151&lt;&gt;0,"так","")</f>
      </c>
      <c r="BF151" s="436">
        <f aca="true" t="shared" si="86" ref="BF151:BF162">IF(T151&lt;&gt;0,"так","")</f>
      </c>
      <c r="BG151" s="436"/>
      <c r="BH151" s="436"/>
      <c r="BI151" s="436"/>
      <c r="BJ151" s="436"/>
      <c r="BK151" s="436"/>
    </row>
    <row r="152" spans="1:63" s="13" customFormat="1" ht="22.5" customHeight="1" hidden="1" thickBot="1">
      <c r="A152" s="1156" t="s">
        <v>285</v>
      </c>
      <c r="B152" s="1156"/>
      <c r="C152" s="1156"/>
      <c r="D152" s="1156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6"/>
      <c r="O152" s="1156"/>
      <c r="P152" s="1156"/>
      <c r="Q152" s="1156"/>
      <c r="R152" s="1156"/>
      <c r="S152" s="1156"/>
      <c r="T152" s="1156"/>
      <c r="U152" s="1156"/>
      <c r="V152" s="1156"/>
      <c r="W152" s="1156"/>
      <c r="X152" s="1156"/>
      <c r="Y152" s="1156"/>
      <c r="Z152" s="436"/>
      <c r="AA152" s="436"/>
      <c r="AB152" s="436"/>
      <c r="AC152" s="436"/>
      <c r="AD152" s="436"/>
      <c r="AE152" s="436"/>
      <c r="AF152" s="436"/>
      <c r="AG152" s="436"/>
      <c r="AH152" s="436"/>
      <c r="AI152" s="436"/>
      <c r="AJ152" s="436"/>
      <c r="AK152" s="436"/>
      <c r="AL152" s="436"/>
      <c r="AM152" s="436"/>
      <c r="AN152" s="436"/>
      <c r="AO152" s="436"/>
      <c r="AP152" s="436"/>
      <c r="AQ152" s="436"/>
      <c r="AR152" s="436"/>
      <c r="AS152" s="436"/>
      <c r="AT152" s="436"/>
      <c r="AU152" s="436"/>
      <c r="AV152" s="436"/>
      <c r="AW152" s="436"/>
      <c r="AX152" s="436"/>
      <c r="AY152" s="436"/>
      <c r="AZ152" s="732">
        <f t="shared" si="80"/>
      </c>
      <c r="BA152" s="436">
        <f t="shared" si="81"/>
      </c>
      <c r="BB152" s="436">
        <f t="shared" si="82"/>
      </c>
      <c r="BC152" s="436">
        <f t="shared" si="83"/>
      </c>
      <c r="BD152" s="436">
        <f t="shared" si="84"/>
      </c>
      <c r="BE152" s="436">
        <f t="shared" si="85"/>
      </c>
      <c r="BF152" s="436">
        <f t="shared" si="86"/>
      </c>
      <c r="BG152" s="436">
        <f aca="true" t="shared" si="87" ref="BG152:BG162">IF(U152&lt;&gt;0,"так","")</f>
      </c>
      <c r="BH152" s="436">
        <f aca="true" t="shared" si="88" ref="BH152:BH162">IF(V152&lt;&gt;0,"так","")</f>
      </c>
      <c r="BI152" s="436">
        <f aca="true" t="shared" si="89" ref="BI152:BI162">IF(W152&lt;&gt;0,"так","")</f>
      </c>
      <c r="BJ152" s="436">
        <f aca="true" t="shared" si="90" ref="BJ152:BJ162">IF(X152&lt;&gt;0,"так","")</f>
      </c>
      <c r="BK152" s="436">
        <f aca="true" t="shared" si="91" ref="BK152:BK162">IF(Y152&lt;&gt;0,"так","")</f>
      </c>
    </row>
    <row r="153" spans="1:63" s="13" customFormat="1" ht="15.75" hidden="1">
      <c r="A153" s="603" t="s">
        <v>155</v>
      </c>
      <c r="B153" s="175" t="s">
        <v>246</v>
      </c>
      <c r="C153" s="149"/>
      <c r="D153" s="149" t="s">
        <v>362</v>
      </c>
      <c r="E153" s="149"/>
      <c r="F153" s="149"/>
      <c r="G153" s="149">
        <f>H153/30</f>
        <v>3</v>
      </c>
      <c r="H153" s="149">
        <v>90</v>
      </c>
      <c r="I153" s="149">
        <f>SUMPRODUCT(N153:Y153,$N$7:$Y$7)</f>
        <v>36</v>
      </c>
      <c r="J153" s="149">
        <v>18</v>
      </c>
      <c r="K153" s="149">
        <v>18</v>
      </c>
      <c r="L153" s="149"/>
      <c r="M153" s="149">
        <f>H153-I153</f>
        <v>54</v>
      </c>
      <c r="N153" s="149"/>
      <c r="O153" s="149"/>
      <c r="P153" s="149"/>
      <c r="Q153" s="149"/>
      <c r="R153" s="149"/>
      <c r="S153" s="149"/>
      <c r="T153" s="149"/>
      <c r="U153" s="149">
        <v>4</v>
      </c>
      <c r="V153" s="149"/>
      <c r="W153" s="149"/>
      <c r="X153" s="149"/>
      <c r="Y153" s="167"/>
      <c r="Z153" s="436"/>
      <c r="AA153" s="436"/>
      <c r="AB153" s="436"/>
      <c r="AC153" s="436"/>
      <c r="AD153" s="436"/>
      <c r="AE153" s="436"/>
      <c r="AF153" s="436"/>
      <c r="AG153" s="436"/>
      <c r="AH153" s="436"/>
      <c r="AI153" s="436"/>
      <c r="AJ153" s="436"/>
      <c r="AK153" s="436"/>
      <c r="AL153" s="436"/>
      <c r="AM153" s="436"/>
      <c r="AN153" s="436"/>
      <c r="AO153" s="436"/>
      <c r="AP153" s="436"/>
      <c r="AQ153" s="436"/>
      <c r="AR153" s="436"/>
      <c r="AS153" s="436"/>
      <c r="AT153" s="436"/>
      <c r="AU153" s="436"/>
      <c r="AV153" s="436"/>
      <c r="AW153" s="436"/>
      <c r="AX153" s="436"/>
      <c r="AY153" s="436"/>
      <c r="AZ153" s="732">
        <f t="shared" si="80"/>
      </c>
      <c r="BA153" s="436">
        <f t="shared" si="81"/>
      </c>
      <c r="BB153" s="436">
        <f t="shared" si="82"/>
      </c>
      <c r="BC153" s="436">
        <f t="shared" si="83"/>
      </c>
      <c r="BD153" s="436">
        <f t="shared" si="84"/>
      </c>
      <c r="BE153" s="436">
        <f t="shared" si="85"/>
      </c>
      <c r="BF153" s="436">
        <f t="shared" si="86"/>
      </c>
      <c r="BG153" s="436" t="str">
        <f t="shared" si="87"/>
        <v>так</v>
      </c>
      <c r="BH153" s="436">
        <f t="shared" si="88"/>
      </c>
      <c r="BI153" s="436">
        <f t="shared" si="89"/>
      </c>
      <c r="BJ153" s="436">
        <f t="shared" si="90"/>
      </c>
      <c r="BK153" s="436">
        <f t="shared" si="91"/>
      </c>
    </row>
    <row r="154" spans="1:63" s="13" customFormat="1" ht="15.75" hidden="1">
      <c r="A154" s="603" t="s">
        <v>250</v>
      </c>
      <c r="B154" s="769" t="s">
        <v>249</v>
      </c>
      <c r="C154" s="149"/>
      <c r="D154" s="149" t="s">
        <v>363</v>
      </c>
      <c r="E154" s="149"/>
      <c r="F154" s="149"/>
      <c r="G154" s="149">
        <f>H154/30</f>
        <v>6</v>
      </c>
      <c r="H154" s="149">
        <v>180</v>
      </c>
      <c r="I154" s="149">
        <f>SUMPRODUCT(N154:Y154,$N$7:$Y$7)</f>
        <v>72</v>
      </c>
      <c r="J154" s="149">
        <v>36</v>
      </c>
      <c r="K154" s="149">
        <v>36</v>
      </c>
      <c r="L154" s="149"/>
      <c r="M154" s="149">
        <f>H154-I154</f>
        <v>108</v>
      </c>
      <c r="N154" s="149"/>
      <c r="O154" s="149"/>
      <c r="P154" s="149"/>
      <c r="Q154" s="149"/>
      <c r="R154" s="149"/>
      <c r="S154" s="149"/>
      <c r="T154" s="149"/>
      <c r="U154" s="149"/>
      <c r="V154" s="149">
        <v>8</v>
      </c>
      <c r="W154" s="149"/>
      <c r="X154" s="149"/>
      <c r="Y154" s="167"/>
      <c r="Z154" s="436"/>
      <c r="AA154" s="436"/>
      <c r="AB154" s="436"/>
      <c r="AC154" s="436"/>
      <c r="AD154" s="436"/>
      <c r="AE154" s="436"/>
      <c r="AF154" s="436"/>
      <c r="AG154" s="436"/>
      <c r="AH154" s="436"/>
      <c r="AI154" s="436"/>
      <c r="AJ154" s="436"/>
      <c r="AK154" s="436"/>
      <c r="AL154" s="436"/>
      <c r="AM154" s="436"/>
      <c r="AN154" s="436"/>
      <c r="AO154" s="436"/>
      <c r="AP154" s="436"/>
      <c r="AQ154" s="436"/>
      <c r="AR154" s="436"/>
      <c r="AS154" s="436"/>
      <c r="AT154" s="436"/>
      <c r="AU154" s="436"/>
      <c r="AV154" s="436"/>
      <c r="AW154" s="436"/>
      <c r="AX154" s="436"/>
      <c r="AY154" s="436"/>
      <c r="AZ154" s="732">
        <f t="shared" si="80"/>
      </c>
      <c r="BA154" s="436">
        <f t="shared" si="81"/>
      </c>
      <c r="BB154" s="436">
        <f t="shared" si="82"/>
      </c>
      <c r="BC154" s="436">
        <f t="shared" si="83"/>
      </c>
      <c r="BD154" s="436">
        <f t="shared" si="84"/>
      </c>
      <c r="BE154" s="436">
        <f t="shared" si="85"/>
      </c>
      <c r="BF154" s="436">
        <f t="shared" si="86"/>
      </c>
      <c r="BG154" s="436">
        <f t="shared" si="87"/>
      </c>
      <c r="BH154" s="436" t="str">
        <f t="shared" si="88"/>
        <v>так</v>
      </c>
      <c r="BI154" s="436">
        <f t="shared" si="89"/>
      </c>
      <c r="BJ154" s="436">
        <f t="shared" si="90"/>
      </c>
      <c r="BK154" s="436">
        <f t="shared" si="91"/>
      </c>
    </row>
    <row r="155" spans="1:63" s="13" customFormat="1" ht="31.5" hidden="1">
      <c r="A155" s="603" t="s">
        <v>157</v>
      </c>
      <c r="B155" s="397" t="s">
        <v>247</v>
      </c>
      <c r="C155" s="149"/>
      <c r="D155" s="149">
        <v>7</v>
      </c>
      <c r="E155" s="149"/>
      <c r="F155" s="149"/>
      <c r="G155" s="149">
        <f>H155/30</f>
        <v>3</v>
      </c>
      <c r="H155" s="149">
        <v>90</v>
      </c>
      <c r="I155" s="149">
        <f>SUMPRODUCT(N155:Y155,$N$7:$Y$7)</f>
        <v>30</v>
      </c>
      <c r="J155" s="149">
        <v>15</v>
      </c>
      <c r="K155" s="149">
        <v>15</v>
      </c>
      <c r="L155" s="149"/>
      <c r="M155" s="149">
        <f>H155-I155</f>
        <v>60</v>
      </c>
      <c r="N155" s="149"/>
      <c r="O155" s="149"/>
      <c r="P155" s="149"/>
      <c r="Q155" s="149"/>
      <c r="R155" s="149"/>
      <c r="S155" s="149"/>
      <c r="T155" s="149"/>
      <c r="U155" s="149"/>
      <c r="V155" s="149"/>
      <c r="W155" s="149">
        <v>2</v>
      </c>
      <c r="X155" s="149"/>
      <c r="Y155" s="167"/>
      <c r="Z155" s="436"/>
      <c r="AA155" s="436"/>
      <c r="AB155" s="436"/>
      <c r="AC155" s="436"/>
      <c r="AD155" s="436"/>
      <c r="AE155" s="436"/>
      <c r="AF155" s="436"/>
      <c r="AG155" s="436"/>
      <c r="AH155" s="436"/>
      <c r="AI155" s="436"/>
      <c r="AJ155" s="436"/>
      <c r="AK155" s="436"/>
      <c r="AL155" s="436"/>
      <c r="AM155" s="436"/>
      <c r="AN155" s="436"/>
      <c r="AO155" s="436"/>
      <c r="AP155" s="436"/>
      <c r="AQ155" s="436"/>
      <c r="AR155" s="436"/>
      <c r="AS155" s="436"/>
      <c r="AT155" s="436"/>
      <c r="AU155" s="436"/>
      <c r="AV155" s="436"/>
      <c r="AW155" s="436"/>
      <c r="AX155" s="436"/>
      <c r="AY155" s="436"/>
      <c r="AZ155" s="732">
        <f t="shared" si="80"/>
      </c>
      <c r="BA155" s="436">
        <f t="shared" si="81"/>
      </c>
      <c r="BB155" s="436">
        <f t="shared" si="82"/>
      </c>
      <c r="BC155" s="436">
        <f t="shared" si="83"/>
      </c>
      <c r="BD155" s="436">
        <f t="shared" si="84"/>
      </c>
      <c r="BE155" s="436">
        <f t="shared" si="85"/>
      </c>
      <c r="BF155" s="436">
        <f t="shared" si="86"/>
      </c>
      <c r="BG155" s="436">
        <f t="shared" si="87"/>
      </c>
      <c r="BH155" s="436">
        <f t="shared" si="88"/>
      </c>
      <c r="BI155" s="436" t="str">
        <f t="shared" si="89"/>
        <v>так</v>
      </c>
      <c r="BJ155" s="436">
        <f t="shared" si="90"/>
      </c>
      <c r="BK155" s="436">
        <f t="shared" si="91"/>
      </c>
    </row>
    <row r="156" spans="1:63" s="13" customFormat="1" ht="15.75" hidden="1">
      <c r="A156" s="603" t="s">
        <v>159</v>
      </c>
      <c r="B156" s="175" t="s">
        <v>248</v>
      </c>
      <c r="C156" s="149"/>
      <c r="D156" s="149" t="s">
        <v>364</v>
      </c>
      <c r="E156" s="149"/>
      <c r="F156" s="149"/>
      <c r="G156" s="149">
        <f>H156/30</f>
        <v>4</v>
      </c>
      <c r="H156" s="149">
        <v>120</v>
      </c>
      <c r="I156" s="149">
        <f>SUMPRODUCT(N156:Y156,$N$7:$Y$7)</f>
        <v>45</v>
      </c>
      <c r="J156" s="149">
        <v>27</v>
      </c>
      <c r="K156" s="149">
        <v>18</v>
      </c>
      <c r="L156" s="149"/>
      <c r="M156" s="149">
        <f>H156-I156</f>
        <v>75</v>
      </c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>
        <v>5</v>
      </c>
      <c r="Y156" s="167"/>
      <c r="Z156" s="436"/>
      <c r="AA156" s="436"/>
      <c r="AB156" s="436"/>
      <c r="AC156" s="436"/>
      <c r="AD156" s="436"/>
      <c r="AE156" s="436"/>
      <c r="AF156" s="436"/>
      <c r="AG156" s="436"/>
      <c r="AH156" s="436"/>
      <c r="AI156" s="436"/>
      <c r="AJ156" s="436"/>
      <c r="AK156" s="436"/>
      <c r="AL156" s="436"/>
      <c r="AM156" s="436"/>
      <c r="AN156" s="436"/>
      <c r="AO156" s="436"/>
      <c r="AP156" s="436"/>
      <c r="AQ156" s="436"/>
      <c r="AR156" s="436"/>
      <c r="AS156" s="436"/>
      <c r="AT156" s="436"/>
      <c r="AU156" s="436"/>
      <c r="AV156" s="436"/>
      <c r="AW156" s="436"/>
      <c r="AX156" s="436"/>
      <c r="AY156" s="436"/>
      <c r="AZ156" s="732">
        <f t="shared" si="80"/>
      </c>
      <c r="BA156" s="436">
        <f t="shared" si="81"/>
      </c>
      <c r="BB156" s="436">
        <f t="shared" si="82"/>
      </c>
      <c r="BC156" s="436">
        <f t="shared" si="83"/>
      </c>
      <c r="BD156" s="436">
        <f t="shared" si="84"/>
      </c>
      <c r="BE156" s="436">
        <f t="shared" si="85"/>
      </c>
      <c r="BF156" s="436">
        <f t="shared" si="86"/>
      </c>
      <c r="BG156" s="436">
        <f t="shared" si="87"/>
      </c>
      <c r="BH156" s="436">
        <f t="shared" si="88"/>
      </c>
      <c r="BI156" s="436">
        <f t="shared" si="89"/>
      </c>
      <c r="BJ156" s="436" t="str">
        <f t="shared" si="90"/>
        <v>так</v>
      </c>
      <c r="BK156" s="436">
        <f t="shared" si="91"/>
      </c>
    </row>
    <row r="157" spans="1:63" s="13" customFormat="1" ht="22.5" customHeight="1" hidden="1" thickBot="1">
      <c r="A157" s="1156" t="s">
        <v>286</v>
      </c>
      <c r="B157" s="1156"/>
      <c r="C157" s="1156"/>
      <c r="D157" s="1156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6"/>
      <c r="O157" s="1156"/>
      <c r="P157" s="1156"/>
      <c r="Q157" s="1156"/>
      <c r="R157" s="1156"/>
      <c r="S157" s="1156"/>
      <c r="T157" s="1156"/>
      <c r="U157" s="1156"/>
      <c r="V157" s="1156"/>
      <c r="W157" s="1156"/>
      <c r="X157" s="1156"/>
      <c r="Y157" s="1156"/>
      <c r="Z157" s="436"/>
      <c r="AA157" s="436"/>
      <c r="AB157" s="436"/>
      <c r="AC157" s="436"/>
      <c r="AD157" s="436"/>
      <c r="AE157" s="436"/>
      <c r="AF157" s="436"/>
      <c r="AG157" s="436"/>
      <c r="AH157" s="436"/>
      <c r="AI157" s="436"/>
      <c r="AJ157" s="436"/>
      <c r="AK157" s="436"/>
      <c r="AL157" s="436"/>
      <c r="AM157" s="436"/>
      <c r="AN157" s="436"/>
      <c r="AO157" s="436"/>
      <c r="AP157" s="436"/>
      <c r="AQ157" s="436"/>
      <c r="AR157" s="436"/>
      <c r="AS157" s="436"/>
      <c r="AT157" s="436"/>
      <c r="AU157" s="436"/>
      <c r="AV157" s="436"/>
      <c r="AW157" s="436"/>
      <c r="AX157" s="436"/>
      <c r="AY157" s="436"/>
      <c r="AZ157" s="732">
        <f t="shared" si="80"/>
      </c>
      <c r="BA157" s="436">
        <f t="shared" si="81"/>
      </c>
      <c r="BB157" s="436">
        <f t="shared" si="82"/>
      </c>
      <c r="BC157" s="436">
        <f t="shared" si="83"/>
      </c>
      <c r="BD157" s="436">
        <f t="shared" si="84"/>
      </c>
      <c r="BE157" s="436">
        <f t="shared" si="85"/>
      </c>
      <c r="BF157" s="436">
        <f t="shared" si="86"/>
      </c>
      <c r="BG157" s="436">
        <f t="shared" si="87"/>
      </c>
      <c r="BH157" s="436">
        <f t="shared" si="88"/>
      </c>
      <c r="BI157" s="436">
        <f t="shared" si="89"/>
      </c>
      <c r="BJ157" s="436">
        <f t="shared" si="90"/>
      </c>
      <c r="BK157" s="436">
        <f t="shared" si="91"/>
      </c>
    </row>
    <row r="158" spans="1:63" s="13" customFormat="1" ht="15.75" hidden="1">
      <c r="A158" s="603" t="s">
        <v>156</v>
      </c>
      <c r="B158" s="175" t="s">
        <v>288</v>
      </c>
      <c r="C158" s="149"/>
      <c r="D158" s="149" t="s">
        <v>362</v>
      </c>
      <c r="E158" s="149"/>
      <c r="F158" s="149"/>
      <c r="G158" s="149">
        <f>H158/30</f>
        <v>3</v>
      </c>
      <c r="H158" s="149">
        <v>90</v>
      </c>
      <c r="I158" s="149">
        <f>SUMPRODUCT(N158:Y158,$N$7:$Y$7)</f>
        <v>36</v>
      </c>
      <c r="J158" s="149">
        <v>18</v>
      </c>
      <c r="K158" s="149">
        <v>18</v>
      </c>
      <c r="L158" s="149"/>
      <c r="M158" s="149">
        <f>H158-I158</f>
        <v>54</v>
      </c>
      <c r="N158" s="149"/>
      <c r="O158" s="149"/>
      <c r="P158" s="149"/>
      <c r="Q158" s="149"/>
      <c r="R158" s="149"/>
      <c r="S158" s="149"/>
      <c r="T158" s="149"/>
      <c r="U158" s="149">
        <v>4</v>
      </c>
      <c r="V158" s="149"/>
      <c r="W158" s="149"/>
      <c r="X158" s="149"/>
      <c r="Y158" s="167"/>
      <c r="Z158" s="436"/>
      <c r="AA158" s="436"/>
      <c r="AB158" s="436"/>
      <c r="AC158" s="436"/>
      <c r="AD158" s="436"/>
      <c r="AE158" s="436"/>
      <c r="AF158" s="436"/>
      <c r="AG158" s="436"/>
      <c r="AH158" s="436"/>
      <c r="AI158" s="436"/>
      <c r="AJ158" s="436"/>
      <c r="AK158" s="436"/>
      <c r="AL158" s="436"/>
      <c r="AM158" s="436"/>
      <c r="AN158" s="436"/>
      <c r="AO158" s="436"/>
      <c r="AP158" s="436"/>
      <c r="AQ158" s="436"/>
      <c r="AR158" s="436"/>
      <c r="AS158" s="436"/>
      <c r="AT158" s="436"/>
      <c r="AU158" s="436"/>
      <c r="AV158" s="436"/>
      <c r="AW158" s="436"/>
      <c r="AX158" s="436"/>
      <c r="AY158" s="436"/>
      <c r="AZ158" s="732">
        <f t="shared" si="80"/>
      </c>
      <c r="BA158" s="436">
        <f t="shared" si="81"/>
      </c>
      <c r="BB158" s="436">
        <f t="shared" si="82"/>
      </c>
      <c r="BC158" s="436">
        <f t="shared" si="83"/>
      </c>
      <c r="BD158" s="436">
        <f t="shared" si="84"/>
      </c>
      <c r="BE158" s="436">
        <f t="shared" si="85"/>
      </c>
      <c r="BF158" s="436">
        <f t="shared" si="86"/>
      </c>
      <c r="BG158" s="436" t="str">
        <f t="shared" si="87"/>
        <v>так</v>
      </c>
      <c r="BH158" s="436">
        <f t="shared" si="88"/>
      </c>
      <c r="BI158" s="436">
        <f t="shared" si="89"/>
      </c>
      <c r="BJ158" s="436">
        <f t="shared" si="90"/>
      </c>
      <c r="BK158" s="436">
        <f t="shared" si="91"/>
      </c>
    </row>
    <row r="159" spans="1:63" s="13" customFormat="1" ht="15.75" hidden="1">
      <c r="A159" s="603" t="s">
        <v>158</v>
      </c>
      <c r="B159" s="769" t="s">
        <v>249</v>
      </c>
      <c r="C159" s="149"/>
      <c r="D159" s="149" t="s">
        <v>363</v>
      </c>
      <c r="E159" s="149"/>
      <c r="F159" s="149"/>
      <c r="G159" s="149">
        <f>H159/30</f>
        <v>6</v>
      </c>
      <c r="H159" s="149">
        <v>180</v>
      </c>
      <c r="I159" s="149">
        <f>SUMPRODUCT(N159:Y159,$N$7:$Y$7)</f>
        <v>72</v>
      </c>
      <c r="J159" s="149">
        <v>36</v>
      </c>
      <c r="K159" s="149">
        <v>36</v>
      </c>
      <c r="L159" s="149"/>
      <c r="M159" s="149">
        <f>H159-I159</f>
        <v>108</v>
      </c>
      <c r="N159" s="149"/>
      <c r="O159" s="149"/>
      <c r="P159" s="149"/>
      <c r="Q159" s="149"/>
      <c r="R159" s="149"/>
      <c r="S159" s="149"/>
      <c r="T159" s="149"/>
      <c r="U159" s="149"/>
      <c r="V159" s="149">
        <v>8</v>
      </c>
      <c r="W159" s="149"/>
      <c r="X159" s="149"/>
      <c r="Y159" s="167"/>
      <c r="Z159" s="436"/>
      <c r="AA159" s="436"/>
      <c r="AB159" s="436"/>
      <c r="AC159" s="436"/>
      <c r="AD159" s="436"/>
      <c r="AE159" s="436"/>
      <c r="AF159" s="436"/>
      <c r="AG159" s="436"/>
      <c r="AH159" s="436"/>
      <c r="AI159" s="436"/>
      <c r="AJ159" s="436"/>
      <c r="AK159" s="436"/>
      <c r="AL159" s="436"/>
      <c r="AM159" s="436"/>
      <c r="AN159" s="436"/>
      <c r="AO159" s="436"/>
      <c r="AP159" s="436"/>
      <c r="AQ159" s="436"/>
      <c r="AR159" s="436"/>
      <c r="AS159" s="436"/>
      <c r="AT159" s="436"/>
      <c r="AU159" s="436"/>
      <c r="AV159" s="436"/>
      <c r="AW159" s="436"/>
      <c r="AX159" s="436"/>
      <c r="AY159" s="436"/>
      <c r="AZ159" s="732">
        <f t="shared" si="80"/>
      </c>
      <c r="BA159" s="436">
        <f t="shared" si="81"/>
      </c>
      <c r="BB159" s="436">
        <f t="shared" si="82"/>
      </c>
      <c r="BC159" s="436">
        <f t="shared" si="83"/>
      </c>
      <c r="BD159" s="436">
        <f t="shared" si="84"/>
      </c>
      <c r="BE159" s="436">
        <f t="shared" si="85"/>
      </c>
      <c r="BF159" s="436">
        <f t="shared" si="86"/>
      </c>
      <c r="BG159" s="436">
        <f t="shared" si="87"/>
      </c>
      <c r="BH159" s="436" t="str">
        <f t="shared" si="88"/>
        <v>так</v>
      </c>
      <c r="BI159" s="436">
        <f t="shared" si="89"/>
      </c>
      <c r="BJ159" s="436">
        <f t="shared" si="90"/>
      </c>
      <c r="BK159" s="436">
        <f t="shared" si="91"/>
      </c>
    </row>
    <row r="160" spans="1:63" s="13" customFormat="1" ht="31.5" hidden="1">
      <c r="A160" s="603" t="s">
        <v>160</v>
      </c>
      <c r="B160" s="397" t="s">
        <v>247</v>
      </c>
      <c r="C160" s="149"/>
      <c r="D160" s="149">
        <v>7</v>
      </c>
      <c r="E160" s="149"/>
      <c r="F160" s="149"/>
      <c r="G160" s="149">
        <f>H160/30</f>
        <v>3</v>
      </c>
      <c r="H160" s="149">
        <v>90</v>
      </c>
      <c r="I160" s="149">
        <f>SUMPRODUCT(N160:Y160,$N$7:$Y$7)</f>
        <v>30</v>
      </c>
      <c r="J160" s="149">
        <v>15</v>
      </c>
      <c r="K160" s="149">
        <v>15</v>
      </c>
      <c r="L160" s="149"/>
      <c r="M160" s="149">
        <f>H160-I160</f>
        <v>60</v>
      </c>
      <c r="N160" s="149"/>
      <c r="O160" s="149"/>
      <c r="P160" s="149"/>
      <c r="Q160" s="149"/>
      <c r="R160" s="149"/>
      <c r="S160" s="149"/>
      <c r="T160" s="149"/>
      <c r="U160" s="149"/>
      <c r="V160" s="149"/>
      <c r="W160" s="149">
        <v>2</v>
      </c>
      <c r="X160" s="149"/>
      <c r="Y160" s="167"/>
      <c r="Z160" s="436"/>
      <c r="AA160" s="436"/>
      <c r="AB160" s="436"/>
      <c r="AC160" s="436"/>
      <c r="AD160" s="436"/>
      <c r="AE160" s="436"/>
      <c r="AF160" s="436"/>
      <c r="AG160" s="436"/>
      <c r="AH160" s="436"/>
      <c r="AI160" s="436"/>
      <c r="AJ160" s="436"/>
      <c r="AK160" s="436"/>
      <c r="AL160" s="436"/>
      <c r="AM160" s="436"/>
      <c r="AN160" s="436"/>
      <c r="AO160" s="436"/>
      <c r="AP160" s="436"/>
      <c r="AQ160" s="436"/>
      <c r="AR160" s="436"/>
      <c r="AS160" s="436"/>
      <c r="AT160" s="436"/>
      <c r="AU160" s="436"/>
      <c r="AV160" s="436"/>
      <c r="AW160" s="436"/>
      <c r="AX160" s="436"/>
      <c r="AY160" s="436"/>
      <c r="AZ160" s="732">
        <f t="shared" si="80"/>
      </c>
      <c r="BA160" s="436">
        <f t="shared" si="81"/>
      </c>
      <c r="BB160" s="436">
        <f t="shared" si="82"/>
      </c>
      <c r="BC160" s="436">
        <f t="shared" si="83"/>
      </c>
      <c r="BD160" s="436">
        <f t="shared" si="84"/>
      </c>
      <c r="BE160" s="436">
        <f t="shared" si="85"/>
      </c>
      <c r="BF160" s="436">
        <f t="shared" si="86"/>
      </c>
      <c r="BG160" s="436">
        <f t="shared" si="87"/>
      </c>
      <c r="BH160" s="436">
        <f t="shared" si="88"/>
      </c>
      <c r="BI160" s="436" t="str">
        <f t="shared" si="89"/>
        <v>так</v>
      </c>
      <c r="BJ160" s="436">
        <f t="shared" si="90"/>
      </c>
      <c r="BK160" s="436">
        <f t="shared" si="91"/>
      </c>
    </row>
    <row r="161" spans="1:63" s="13" customFormat="1" ht="15.75" hidden="1">
      <c r="A161" s="603" t="s">
        <v>287</v>
      </c>
      <c r="B161" s="175" t="s">
        <v>241</v>
      </c>
      <c r="C161" s="149"/>
      <c r="D161" s="149" t="s">
        <v>364</v>
      </c>
      <c r="E161" s="149"/>
      <c r="F161" s="149"/>
      <c r="G161" s="149">
        <f>H161/30</f>
        <v>4</v>
      </c>
      <c r="H161" s="149">
        <v>120</v>
      </c>
      <c r="I161" s="149">
        <f>SUMPRODUCT(N161:Y161,$N$7:$Y$7)</f>
        <v>45</v>
      </c>
      <c r="J161" s="149">
        <v>27</v>
      </c>
      <c r="K161" s="149">
        <v>18</v>
      </c>
      <c r="L161" s="149"/>
      <c r="M161" s="149">
        <f>H161-I161</f>
        <v>75</v>
      </c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>
        <v>5</v>
      </c>
      <c r="Y161" s="167"/>
      <c r="Z161" s="436"/>
      <c r="AA161" s="436"/>
      <c r="AB161" s="436"/>
      <c r="AC161" s="436"/>
      <c r="AD161" s="436"/>
      <c r="AE161" s="436"/>
      <c r="AF161" s="436"/>
      <c r="AG161" s="436"/>
      <c r="AH161" s="436"/>
      <c r="AI161" s="436"/>
      <c r="AJ161" s="436"/>
      <c r="AK161" s="436"/>
      <c r="AL161" s="436"/>
      <c r="AM161" s="436"/>
      <c r="AN161" s="436"/>
      <c r="AO161" s="436"/>
      <c r="AP161" s="436"/>
      <c r="AQ161" s="436"/>
      <c r="AR161" s="436"/>
      <c r="AS161" s="436"/>
      <c r="AT161" s="436"/>
      <c r="AU161" s="436"/>
      <c r="AV161" s="436"/>
      <c r="AW161" s="436"/>
      <c r="AX161" s="436"/>
      <c r="AY161" s="436"/>
      <c r="AZ161" s="732">
        <f t="shared" si="80"/>
      </c>
      <c r="BA161" s="436">
        <f t="shared" si="81"/>
      </c>
      <c r="BB161" s="436">
        <f t="shared" si="82"/>
      </c>
      <c r="BC161" s="436">
        <f t="shared" si="83"/>
      </c>
      <c r="BD161" s="436">
        <f t="shared" si="84"/>
      </c>
      <c r="BE161" s="436">
        <f t="shared" si="85"/>
      </c>
      <c r="BF161" s="436">
        <f t="shared" si="86"/>
      </c>
      <c r="BG161" s="436">
        <f t="shared" si="87"/>
      </c>
      <c r="BH161" s="436">
        <f t="shared" si="88"/>
      </c>
      <c r="BI161" s="436">
        <f t="shared" si="89"/>
      </c>
      <c r="BJ161" s="436" t="str">
        <f t="shared" si="90"/>
        <v>так</v>
      </c>
      <c r="BK161" s="436">
        <f t="shared" si="91"/>
      </c>
    </row>
    <row r="162" spans="1:63" s="13" customFormat="1" ht="22.5" customHeight="1" hidden="1" thickBot="1">
      <c r="A162" s="1156" t="s">
        <v>289</v>
      </c>
      <c r="B162" s="1156"/>
      <c r="C162" s="1156"/>
      <c r="D162" s="1156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6"/>
      <c r="O162" s="1156"/>
      <c r="P162" s="1156"/>
      <c r="Q162" s="1156"/>
      <c r="R162" s="1156"/>
      <c r="S162" s="1156"/>
      <c r="T162" s="1156"/>
      <c r="U162" s="1156"/>
      <c r="V162" s="1156"/>
      <c r="W162" s="1156"/>
      <c r="X162" s="1156"/>
      <c r="Y162" s="1156"/>
      <c r="Z162" s="436"/>
      <c r="AA162" s="436"/>
      <c r="AB162" s="436"/>
      <c r="AC162" s="436"/>
      <c r="AD162" s="436"/>
      <c r="AE162" s="436"/>
      <c r="AF162" s="436"/>
      <c r="AG162" s="436"/>
      <c r="AH162" s="436"/>
      <c r="AI162" s="436"/>
      <c r="AJ162" s="436"/>
      <c r="AK162" s="436"/>
      <c r="AL162" s="436"/>
      <c r="AM162" s="436"/>
      <c r="AN162" s="436"/>
      <c r="AO162" s="436"/>
      <c r="AP162" s="436"/>
      <c r="AQ162" s="436"/>
      <c r="AR162" s="436"/>
      <c r="AS162" s="436"/>
      <c r="AT162" s="436"/>
      <c r="AU162" s="436"/>
      <c r="AV162" s="436"/>
      <c r="AW162" s="436"/>
      <c r="AX162" s="436"/>
      <c r="AY162" s="436"/>
      <c r="AZ162" s="732">
        <f t="shared" si="80"/>
      </c>
      <c r="BA162" s="436">
        <f t="shared" si="81"/>
      </c>
      <c r="BB162" s="436">
        <f t="shared" si="82"/>
      </c>
      <c r="BC162" s="436">
        <f t="shared" si="83"/>
      </c>
      <c r="BD162" s="436">
        <f t="shared" si="84"/>
      </c>
      <c r="BE162" s="436">
        <f t="shared" si="85"/>
      </c>
      <c r="BF162" s="436">
        <f t="shared" si="86"/>
      </c>
      <c r="BG162" s="436">
        <f t="shared" si="87"/>
      </c>
      <c r="BH162" s="436">
        <f t="shared" si="88"/>
      </c>
      <c r="BI162" s="436">
        <f t="shared" si="89"/>
      </c>
      <c r="BJ162" s="436">
        <f t="shared" si="90"/>
      </c>
      <c r="BK162" s="436">
        <f t="shared" si="91"/>
      </c>
    </row>
    <row r="163" spans="1:63" s="13" customFormat="1" ht="15.75" hidden="1">
      <c r="A163" s="603" t="s">
        <v>298</v>
      </c>
      <c r="B163" s="175" t="s">
        <v>288</v>
      </c>
      <c r="C163" s="149"/>
      <c r="D163" s="149" t="s">
        <v>362</v>
      </c>
      <c r="E163" s="149"/>
      <c r="F163" s="149"/>
      <c r="G163" s="149">
        <f>H163/30</f>
        <v>3</v>
      </c>
      <c r="H163" s="149">
        <v>90</v>
      </c>
      <c r="I163" s="149">
        <f>SUMPRODUCT(N163:Y163,$N$7:$Y$7)</f>
        <v>36</v>
      </c>
      <c r="J163" s="149">
        <v>18</v>
      </c>
      <c r="K163" s="149">
        <v>18</v>
      </c>
      <c r="L163" s="149"/>
      <c r="M163" s="149">
        <f>H163-I163</f>
        <v>54</v>
      </c>
      <c r="N163" s="149"/>
      <c r="O163" s="149"/>
      <c r="P163" s="149"/>
      <c r="Q163" s="149"/>
      <c r="R163" s="149"/>
      <c r="S163" s="149"/>
      <c r="T163" s="149"/>
      <c r="U163" s="149">
        <v>4</v>
      </c>
      <c r="V163" s="149"/>
      <c r="W163" s="149"/>
      <c r="X163" s="149"/>
      <c r="Y163" s="167"/>
      <c r="Z163" s="436"/>
      <c r="AA163" s="436"/>
      <c r="AB163" s="436"/>
      <c r="AC163" s="436"/>
      <c r="AD163" s="436"/>
      <c r="AE163" s="436"/>
      <c r="AF163" s="436"/>
      <c r="AG163" s="436"/>
      <c r="AH163" s="436"/>
      <c r="AI163" s="436"/>
      <c r="AJ163" s="436"/>
      <c r="AK163" s="436"/>
      <c r="AL163" s="436"/>
      <c r="AM163" s="436"/>
      <c r="AN163" s="436"/>
      <c r="AO163" s="436"/>
      <c r="AP163" s="436"/>
      <c r="AQ163" s="436"/>
      <c r="AR163" s="436"/>
      <c r="AS163" s="436"/>
      <c r="AT163" s="436"/>
      <c r="AU163" s="436"/>
      <c r="AV163" s="436"/>
      <c r="AW163" s="436"/>
      <c r="AX163" s="436"/>
      <c r="AY163" s="436"/>
      <c r="AZ163" s="732">
        <f aca="true" t="shared" si="92" ref="AZ163:BK166">IF(N163&lt;&gt;0,"так","")</f>
      </c>
      <c r="BA163" s="436">
        <f t="shared" si="92"/>
      </c>
      <c r="BB163" s="436">
        <f t="shared" si="92"/>
      </c>
      <c r="BC163" s="436">
        <f t="shared" si="92"/>
      </c>
      <c r="BD163" s="436">
        <f t="shared" si="92"/>
      </c>
      <c r="BE163" s="436">
        <f t="shared" si="92"/>
      </c>
      <c r="BF163" s="436">
        <f t="shared" si="92"/>
      </c>
      <c r="BG163" s="436" t="str">
        <f t="shared" si="92"/>
        <v>так</v>
      </c>
      <c r="BH163" s="436">
        <f t="shared" si="92"/>
      </c>
      <c r="BI163" s="436">
        <f t="shared" si="92"/>
      </c>
      <c r="BJ163" s="436">
        <f t="shared" si="92"/>
      </c>
      <c r="BK163" s="436">
        <f t="shared" si="92"/>
      </c>
    </row>
    <row r="164" spans="1:63" s="13" customFormat="1" ht="15.75" hidden="1">
      <c r="A164" s="603" t="s">
        <v>299</v>
      </c>
      <c r="B164" s="769" t="s">
        <v>290</v>
      </c>
      <c r="C164" s="149"/>
      <c r="D164" s="149" t="s">
        <v>363</v>
      </c>
      <c r="E164" s="149"/>
      <c r="F164" s="149"/>
      <c r="G164" s="149">
        <f>H164/30</f>
        <v>6</v>
      </c>
      <c r="H164" s="149">
        <v>180</v>
      </c>
      <c r="I164" s="149">
        <f>SUMPRODUCT(N164:Y164,$N$7:$Y$7)</f>
        <v>72</v>
      </c>
      <c r="J164" s="149">
        <v>36</v>
      </c>
      <c r="K164" s="149">
        <v>36</v>
      </c>
      <c r="L164" s="149"/>
      <c r="M164" s="149">
        <f>H164-I164</f>
        <v>108</v>
      </c>
      <c r="N164" s="149"/>
      <c r="O164" s="149"/>
      <c r="P164" s="149"/>
      <c r="Q164" s="149"/>
      <c r="R164" s="149"/>
      <c r="S164" s="149"/>
      <c r="T164" s="149"/>
      <c r="U164" s="149"/>
      <c r="V164" s="149">
        <v>8</v>
      </c>
      <c r="W164" s="149"/>
      <c r="X164" s="149"/>
      <c r="Y164" s="167"/>
      <c r="Z164" s="436"/>
      <c r="AA164" s="436"/>
      <c r="AB164" s="436"/>
      <c r="AC164" s="436"/>
      <c r="AD164" s="436"/>
      <c r="AE164" s="436"/>
      <c r="AF164" s="436"/>
      <c r="AG164" s="436"/>
      <c r="AH164" s="436"/>
      <c r="AI164" s="436"/>
      <c r="AJ164" s="436"/>
      <c r="AK164" s="436"/>
      <c r="AL164" s="436"/>
      <c r="AM164" s="436"/>
      <c r="AN164" s="436"/>
      <c r="AO164" s="436"/>
      <c r="AP164" s="436"/>
      <c r="AQ164" s="436"/>
      <c r="AR164" s="436"/>
      <c r="AS164" s="436"/>
      <c r="AT164" s="436"/>
      <c r="AU164" s="436"/>
      <c r="AV164" s="436"/>
      <c r="AW164" s="436"/>
      <c r="AX164" s="436"/>
      <c r="AY164" s="436"/>
      <c r="AZ164" s="732">
        <f t="shared" si="92"/>
      </c>
      <c r="BA164" s="436">
        <f t="shared" si="92"/>
      </c>
      <c r="BB164" s="436">
        <f t="shared" si="92"/>
      </c>
      <c r="BC164" s="436">
        <f t="shared" si="92"/>
      </c>
      <c r="BD164" s="436">
        <f t="shared" si="92"/>
      </c>
      <c r="BE164" s="436">
        <f t="shared" si="92"/>
      </c>
      <c r="BF164" s="436">
        <f t="shared" si="92"/>
      </c>
      <c r="BG164" s="436">
        <f t="shared" si="92"/>
      </c>
      <c r="BH164" s="436" t="str">
        <f t="shared" si="92"/>
        <v>так</v>
      </c>
      <c r="BI164" s="436">
        <f t="shared" si="92"/>
      </c>
      <c r="BJ164" s="436">
        <f t="shared" si="92"/>
      </c>
      <c r="BK164" s="436">
        <f t="shared" si="92"/>
      </c>
    </row>
    <row r="165" spans="1:63" s="13" customFormat="1" ht="15.75" hidden="1">
      <c r="A165" s="603" t="s">
        <v>300</v>
      </c>
      <c r="B165" s="769" t="s">
        <v>291</v>
      </c>
      <c r="C165" s="149"/>
      <c r="D165" s="149">
        <v>7</v>
      </c>
      <c r="E165" s="149"/>
      <c r="F165" s="149"/>
      <c r="G165" s="149">
        <f>H165/30</f>
        <v>3</v>
      </c>
      <c r="H165" s="149">
        <v>90</v>
      </c>
      <c r="I165" s="149">
        <f>SUMPRODUCT(N165:Y165,$N$7:$Y$7)</f>
        <v>30</v>
      </c>
      <c r="J165" s="149">
        <v>15</v>
      </c>
      <c r="K165" s="149">
        <v>15</v>
      </c>
      <c r="L165" s="149"/>
      <c r="M165" s="149">
        <f>H165-I165</f>
        <v>60</v>
      </c>
      <c r="N165" s="149"/>
      <c r="O165" s="149"/>
      <c r="P165" s="149"/>
      <c r="Q165" s="149"/>
      <c r="R165" s="149"/>
      <c r="S165" s="149"/>
      <c r="T165" s="149"/>
      <c r="U165" s="149"/>
      <c r="V165" s="149"/>
      <c r="W165" s="149">
        <v>2</v>
      </c>
      <c r="X165" s="149"/>
      <c r="Y165" s="167"/>
      <c r="Z165" s="436"/>
      <c r="AA165" s="436"/>
      <c r="AB165" s="436"/>
      <c r="AC165" s="436"/>
      <c r="AD165" s="436"/>
      <c r="AE165" s="436"/>
      <c r="AF165" s="436"/>
      <c r="AG165" s="436"/>
      <c r="AH165" s="436"/>
      <c r="AI165" s="436"/>
      <c r="AJ165" s="436"/>
      <c r="AK165" s="436"/>
      <c r="AL165" s="436"/>
      <c r="AM165" s="436"/>
      <c r="AN165" s="436"/>
      <c r="AO165" s="436"/>
      <c r="AP165" s="436"/>
      <c r="AQ165" s="436"/>
      <c r="AR165" s="436"/>
      <c r="AS165" s="436"/>
      <c r="AT165" s="436"/>
      <c r="AU165" s="436"/>
      <c r="AV165" s="436"/>
      <c r="AW165" s="436"/>
      <c r="AX165" s="436"/>
      <c r="AY165" s="436"/>
      <c r="AZ165" s="732">
        <f t="shared" si="92"/>
      </c>
      <c r="BA165" s="436">
        <f t="shared" si="92"/>
      </c>
      <c r="BB165" s="436">
        <f t="shared" si="92"/>
      </c>
      <c r="BC165" s="436">
        <f t="shared" si="92"/>
      </c>
      <c r="BD165" s="436">
        <f t="shared" si="92"/>
      </c>
      <c r="BE165" s="436">
        <f t="shared" si="92"/>
      </c>
      <c r="BF165" s="436">
        <f t="shared" si="92"/>
      </c>
      <c r="BG165" s="436">
        <f t="shared" si="92"/>
      </c>
      <c r="BH165" s="436">
        <f t="shared" si="92"/>
      </c>
      <c r="BI165" s="436" t="str">
        <f t="shared" si="92"/>
        <v>так</v>
      </c>
      <c r="BJ165" s="436">
        <f t="shared" si="92"/>
      </c>
      <c r="BK165" s="436">
        <f t="shared" si="92"/>
      </c>
    </row>
    <row r="166" spans="1:63" s="13" customFormat="1" ht="15.75" hidden="1">
      <c r="A166" s="603" t="s">
        <v>301</v>
      </c>
      <c r="B166" s="175" t="s">
        <v>241</v>
      </c>
      <c r="C166" s="149"/>
      <c r="D166" s="149" t="s">
        <v>364</v>
      </c>
      <c r="E166" s="149"/>
      <c r="F166" s="149"/>
      <c r="G166" s="149">
        <f>H166/30</f>
        <v>4</v>
      </c>
      <c r="H166" s="149">
        <v>120</v>
      </c>
      <c r="I166" s="149">
        <f>SUMPRODUCT(N166:Y166,$N$7:$Y$7)</f>
        <v>45</v>
      </c>
      <c r="J166" s="149">
        <v>27</v>
      </c>
      <c r="K166" s="149">
        <v>18</v>
      </c>
      <c r="L166" s="149"/>
      <c r="M166" s="149">
        <f>H166-I166</f>
        <v>75</v>
      </c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>
        <v>5</v>
      </c>
      <c r="Y166" s="167"/>
      <c r="Z166" s="436"/>
      <c r="AA166" s="436"/>
      <c r="AB166" s="436"/>
      <c r="AC166" s="436"/>
      <c r="AD166" s="436"/>
      <c r="AE166" s="436"/>
      <c r="AF166" s="436"/>
      <c r="AG166" s="436"/>
      <c r="AH166" s="436"/>
      <c r="AI166" s="436"/>
      <c r="AJ166" s="436"/>
      <c r="AK166" s="436"/>
      <c r="AL166" s="436"/>
      <c r="AM166" s="436"/>
      <c r="AN166" s="436"/>
      <c r="AO166" s="436"/>
      <c r="AP166" s="436"/>
      <c r="AQ166" s="436"/>
      <c r="AR166" s="436"/>
      <c r="AS166" s="436"/>
      <c r="AT166" s="436"/>
      <c r="AU166" s="436"/>
      <c r="AV166" s="436"/>
      <c r="AW166" s="436"/>
      <c r="AX166" s="436"/>
      <c r="AY166" s="436"/>
      <c r="AZ166" s="732">
        <f t="shared" si="92"/>
      </c>
      <c r="BA166" s="436">
        <f t="shared" si="92"/>
      </c>
      <c r="BB166" s="436">
        <f t="shared" si="92"/>
      </c>
      <c r="BC166" s="436">
        <f t="shared" si="92"/>
      </c>
      <c r="BD166" s="436">
        <f t="shared" si="92"/>
      </c>
      <c r="BE166" s="436">
        <f t="shared" si="92"/>
      </c>
      <c r="BF166" s="436">
        <f t="shared" si="92"/>
      </c>
      <c r="BG166" s="436">
        <f t="shared" si="92"/>
      </c>
      <c r="BH166" s="436">
        <f t="shared" si="92"/>
      </c>
      <c r="BI166" s="436">
        <f t="shared" si="92"/>
      </c>
      <c r="BJ166" s="436" t="str">
        <f t="shared" si="92"/>
        <v>так</v>
      </c>
      <c r="BK166" s="436">
        <f t="shared" si="92"/>
      </c>
    </row>
    <row r="167" spans="1:51" s="21" customFormat="1" ht="15.75" hidden="1">
      <c r="A167" s="1148" t="s">
        <v>73</v>
      </c>
      <c r="B167" s="1149"/>
      <c r="C167" s="1149"/>
      <c r="D167" s="1149"/>
      <c r="E167" s="1149"/>
      <c r="F167" s="1149"/>
      <c r="G167" s="750">
        <f>G145+G151+G102</f>
        <v>67</v>
      </c>
      <c r="H167" s="750">
        <f aca="true" t="shared" si="93" ref="H167:Y167">H145+H151+H102</f>
        <v>2010</v>
      </c>
      <c r="I167" s="750">
        <f t="shared" si="93"/>
        <v>807</v>
      </c>
      <c r="J167" s="750">
        <f t="shared" si="93"/>
        <v>441</v>
      </c>
      <c r="K167" s="750">
        <f t="shared" si="93"/>
        <v>401</v>
      </c>
      <c r="L167" s="750">
        <f t="shared" si="93"/>
        <v>55</v>
      </c>
      <c r="M167" s="750">
        <f t="shared" si="93"/>
        <v>1203</v>
      </c>
      <c r="N167" s="750">
        <f t="shared" si="93"/>
        <v>0</v>
      </c>
      <c r="O167" s="750">
        <f t="shared" si="93"/>
        <v>2</v>
      </c>
      <c r="P167" s="750">
        <f t="shared" si="93"/>
        <v>0</v>
      </c>
      <c r="Q167" s="750">
        <f t="shared" si="93"/>
        <v>8</v>
      </c>
      <c r="R167" s="750">
        <f t="shared" si="93"/>
        <v>2</v>
      </c>
      <c r="S167" s="750">
        <f t="shared" si="93"/>
        <v>2</v>
      </c>
      <c r="T167" s="750">
        <f t="shared" si="93"/>
        <v>9</v>
      </c>
      <c r="U167" s="750">
        <f t="shared" si="93"/>
        <v>22</v>
      </c>
      <c r="V167" s="750">
        <f t="shared" si="93"/>
        <v>16</v>
      </c>
      <c r="W167" s="750">
        <f t="shared" si="93"/>
        <v>3</v>
      </c>
      <c r="X167" s="750">
        <f t="shared" si="93"/>
        <v>11</v>
      </c>
      <c r="Y167" s="750">
        <f t="shared" si="93"/>
        <v>14</v>
      </c>
      <c r="Z167" s="530"/>
      <c r="AA167" s="530"/>
      <c r="AB167" s="530"/>
      <c r="AC167" s="530"/>
      <c r="AD167" s="530"/>
      <c r="AE167" s="530"/>
      <c r="AF167" s="530"/>
      <c r="AG167" s="530"/>
      <c r="AH167" s="530"/>
      <c r="AI167" s="530"/>
      <c r="AJ167" s="530"/>
      <c r="AK167" s="530"/>
      <c r="AL167" s="530"/>
      <c r="AM167" s="530"/>
      <c r="AN167" s="530"/>
      <c r="AO167" s="530"/>
      <c r="AP167" s="530"/>
      <c r="AQ167" s="530"/>
      <c r="AR167" s="530"/>
      <c r="AS167" s="530"/>
      <c r="AT167" s="530"/>
      <c r="AU167" s="530"/>
      <c r="AV167" s="530"/>
      <c r="AW167" s="530"/>
      <c r="AX167" s="530"/>
      <c r="AY167" s="530"/>
    </row>
    <row r="168" spans="1:51" s="21" customFormat="1" ht="10.5" customHeight="1" hidden="1" thickBot="1">
      <c r="A168" s="149"/>
      <c r="B168" s="771"/>
      <c r="C168" s="530"/>
      <c r="D168" s="531"/>
      <c r="E168" s="531"/>
      <c r="F168" s="436"/>
      <c r="G168" s="605"/>
      <c r="H168" s="149"/>
      <c r="I168" s="609"/>
      <c r="J168" s="436"/>
      <c r="K168" s="436"/>
      <c r="L168" s="531"/>
      <c r="M168" s="149"/>
      <c r="N168" s="772"/>
      <c r="O168" s="772"/>
      <c r="P168" s="772"/>
      <c r="Q168" s="773"/>
      <c r="R168" s="772"/>
      <c r="S168" s="772"/>
      <c r="T168" s="772"/>
      <c r="U168" s="772"/>
      <c r="V168" s="772"/>
      <c r="W168" s="774"/>
      <c r="X168" s="154"/>
      <c r="Y168" s="459"/>
      <c r="Z168" s="530"/>
      <c r="AA168" s="530"/>
      <c r="AB168" s="530"/>
      <c r="AC168" s="530"/>
      <c r="AD168" s="530"/>
      <c r="AE168" s="530"/>
      <c r="AF168" s="530"/>
      <c r="AG168" s="530"/>
      <c r="AH168" s="530"/>
      <c r="AI168" s="530"/>
      <c r="AJ168" s="530"/>
      <c r="AK168" s="530"/>
      <c r="AL168" s="530"/>
      <c r="AM168" s="530"/>
      <c r="AN168" s="530"/>
      <c r="AO168" s="530"/>
      <c r="AP168" s="530"/>
      <c r="AQ168" s="530"/>
      <c r="AR168" s="530"/>
      <c r="AS168" s="530"/>
      <c r="AT168" s="530"/>
      <c r="AU168" s="530"/>
      <c r="AV168" s="530"/>
      <c r="AW168" s="530"/>
      <c r="AX168" s="530"/>
      <c r="AY168" s="530"/>
    </row>
    <row r="169" spans="1:51" s="21" customFormat="1" ht="16.5" customHeight="1" hidden="1" thickBot="1">
      <c r="A169" s="1150" t="s">
        <v>161</v>
      </c>
      <c r="B169" s="1150"/>
      <c r="C169" s="1150"/>
      <c r="D169" s="1150"/>
      <c r="E169" s="1150"/>
      <c r="F169" s="1150"/>
      <c r="G169" s="1150"/>
      <c r="H169" s="1150"/>
      <c r="I169" s="1150"/>
      <c r="J169" s="1150"/>
      <c r="K169" s="1150"/>
      <c r="L169" s="1150"/>
      <c r="M169" s="1150"/>
      <c r="N169" s="1150"/>
      <c r="O169" s="1150"/>
      <c r="P169" s="1150"/>
      <c r="Q169" s="1150"/>
      <c r="R169" s="1150"/>
      <c r="S169" s="1150"/>
      <c r="T169" s="1150"/>
      <c r="U169" s="1150"/>
      <c r="V169" s="1150"/>
      <c r="W169" s="1150"/>
      <c r="X169" s="1150"/>
      <c r="Y169" s="1150"/>
      <c r="Z169" s="530"/>
      <c r="AA169" s="530"/>
      <c r="AB169" s="530"/>
      <c r="AC169" s="530"/>
      <c r="AD169" s="530"/>
      <c r="AE169" s="530"/>
      <c r="AF169" s="530"/>
      <c r="AG169" s="530"/>
      <c r="AH169" s="530"/>
      <c r="AI169" s="530"/>
      <c r="AJ169" s="530"/>
      <c r="AK169" s="530"/>
      <c r="AL169" s="530"/>
      <c r="AM169" s="530"/>
      <c r="AN169" s="530"/>
      <c r="AO169" s="530"/>
      <c r="AP169" s="530"/>
      <c r="AQ169" s="530"/>
      <c r="AR169" s="530"/>
      <c r="AS169" s="530"/>
      <c r="AT169" s="530"/>
      <c r="AU169" s="530"/>
      <c r="AV169" s="530"/>
      <c r="AW169" s="530"/>
      <c r="AX169" s="530"/>
      <c r="AY169" s="530"/>
    </row>
    <row r="170" spans="1:51" s="21" customFormat="1" ht="15.75" hidden="1">
      <c r="A170" s="603" t="s">
        <v>149</v>
      </c>
      <c r="B170" s="175" t="s">
        <v>251</v>
      </c>
      <c r="C170" s="150"/>
      <c r="D170" s="151" t="s">
        <v>373</v>
      </c>
      <c r="E170" s="151"/>
      <c r="F170" s="614"/>
      <c r="G170" s="149">
        <v>3.5</v>
      </c>
      <c r="H170" s="149">
        <f>G170*30</f>
        <v>105</v>
      </c>
      <c r="I170" s="149">
        <v>70</v>
      </c>
      <c r="J170" s="149"/>
      <c r="K170" s="149"/>
      <c r="L170" s="149">
        <v>70</v>
      </c>
      <c r="M170" s="149">
        <f>H170-I170</f>
        <v>35</v>
      </c>
      <c r="N170" s="167"/>
      <c r="O170" s="167"/>
      <c r="P170" s="167"/>
      <c r="Q170" s="167"/>
      <c r="R170" s="167"/>
      <c r="S170" s="768"/>
      <c r="T170" s="167"/>
      <c r="U170" s="167"/>
      <c r="V170" s="167"/>
      <c r="W170" s="167"/>
      <c r="X170" s="167"/>
      <c r="Y170" s="167"/>
      <c r="Z170" s="530"/>
      <c r="AA170" s="530"/>
      <c r="AB170" s="530"/>
      <c r="AC170" s="530"/>
      <c r="AD170" s="530">
        <v>1</v>
      </c>
      <c r="AE170" s="436">
        <v>1</v>
      </c>
      <c r="AF170" s="436">
        <v>2</v>
      </c>
      <c r="AG170" s="436">
        <v>3</v>
      </c>
      <c r="AH170" s="436">
        <v>4</v>
      </c>
      <c r="AI170" s="436"/>
      <c r="AJ170" s="530"/>
      <c r="AK170" s="530"/>
      <c r="AL170" s="530"/>
      <c r="AM170" s="530"/>
      <c r="AN170" s="530"/>
      <c r="AO170" s="530"/>
      <c r="AP170" s="530"/>
      <c r="AQ170" s="530"/>
      <c r="AR170" s="530"/>
      <c r="AS170" s="530"/>
      <c r="AT170" s="530"/>
      <c r="AU170" s="530"/>
      <c r="AV170" s="530"/>
      <c r="AW170" s="530"/>
      <c r="AX170" s="530"/>
      <c r="AY170" s="530"/>
    </row>
    <row r="171" spans="1:51" s="21" customFormat="1" ht="15.75" customHeight="1" hidden="1">
      <c r="A171" s="603" t="s">
        <v>150</v>
      </c>
      <c r="B171" s="752" t="s">
        <v>252</v>
      </c>
      <c r="C171" s="150"/>
      <c r="D171" s="151" t="s">
        <v>374</v>
      </c>
      <c r="E171" s="151"/>
      <c r="F171" s="614"/>
      <c r="G171" s="149">
        <f>H171/30</f>
        <v>4.5</v>
      </c>
      <c r="H171" s="149">
        <v>135</v>
      </c>
      <c r="I171" s="149">
        <v>90</v>
      </c>
      <c r="J171" s="149"/>
      <c r="K171" s="149"/>
      <c r="L171" s="149">
        <v>90</v>
      </c>
      <c r="M171" s="149">
        <f>H171-I171</f>
        <v>45</v>
      </c>
      <c r="N171" s="167"/>
      <c r="O171" s="167"/>
      <c r="P171" s="167"/>
      <c r="Q171" s="167"/>
      <c r="R171" s="167"/>
      <c r="S171" s="167"/>
      <c r="T171" s="167"/>
      <c r="U171" s="167"/>
      <c r="V171" s="167"/>
      <c r="W171" s="768"/>
      <c r="X171" s="167"/>
      <c r="Y171" s="167"/>
      <c r="Z171" s="530"/>
      <c r="AA171" s="530"/>
      <c r="AB171" s="530"/>
      <c r="AC171" s="530"/>
      <c r="AD171" s="530">
        <v>3</v>
      </c>
      <c r="AE171" s="436" t="s">
        <v>34</v>
      </c>
      <c r="AF171" s="436" t="s">
        <v>35</v>
      </c>
      <c r="AG171" s="436" t="s">
        <v>36</v>
      </c>
      <c r="AH171" s="436" t="s">
        <v>37</v>
      </c>
      <c r="AI171" s="436"/>
      <c r="AJ171" s="530"/>
      <c r="AK171" s="530"/>
      <c r="AL171" s="530"/>
      <c r="AM171" s="530"/>
      <c r="AN171" s="530"/>
      <c r="AO171" s="530"/>
      <c r="AP171" s="530"/>
      <c r="AQ171" s="530"/>
      <c r="AR171" s="530"/>
      <c r="AS171" s="530"/>
      <c r="AT171" s="530"/>
      <c r="AU171" s="530"/>
      <c r="AV171" s="530"/>
      <c r="AW171" s="530"/>
      <c r="AX171" s="530"/>
      <c r="AY171" s="530"/>
    </row>
    <row r="172" spans="1:51" s="21" customFormat="1" ht="15.75" hidden="1">
      <c r="A172" s="603" t="s">
        <v>151</v>
      </c>
      <c r="B172" s="752" t="s">
        <v>31</v>
      </c>
      <c r="C172" s="150"/>
      <c r="D172" s="150" t="s">
        <v>375</v>
      </c>
      <c r="E172" s="151"/>
      <c r="F172" s="614"/>
      <c r="G172" s="149">
        <f>H172/30</f>
        <v>4.5</v>
      </c>
      <c r="H172" s="149">
        <v>135</v>
      </c>
      <c r="I172" s="149">
        <v>90</v>
      </c>
      <c r="J172" s="149"/>
      <c r="K172" s="149"/>
      <c r="L172" s="149">
        <v>90</v>
      </c>
      <c r="M172" s="149">
        <f>H172-I172</f>
        <v>45</v>
      </c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530"/>
      <c r="AA172" s="530"/>
      <c r="AB172" s="530"/>
      <c r="AC172" s="530"/>
      <c r="AD172" s="530">
        <v>4</v>
      </c>
      <c r="AE172" s="735">
        <f>SUMIF($AD170:$AD177,AE170,$G170:$G177)</f>
        <v>3.5</v>
      </c>
      <c r="AF172" s="735">
        <f>SUMIF($AD170:$AD177,AF170,$G170:$G177)</f>
        <v>0</v>
      </c>
      <c r="AG172" s="735">
        <f>SUMIF($AD170:$AD177,AG170,$G170:$G177)</f>
        <v>4.5</v>
      </c>
      <c r="AH172" s="735">
        <f>SUMIF($AD170:$AD177,AH170,$G170:$G177)</f>
        <v>13</v>
      </c>
      <c r="AI172" s="735">
        <f>SUM(AE172:AH172)</f>
        <v>21</v>
      </c>
      <c r="AJ172" s="530"/>
      <c r="AK172" s="530"/>
      <c r="AL172" s="530"/>
      <c r="AM172" s="530"/>
      <c r="AN172" s="530"/>
      <c r="AO172" s="530"/>
      <c r="AP172" s="530"/>
      <c r="AQ172" s="530"/>
      <c r="AR172" s="530"/>
      <c r="AS172" s="530"/>
      <c r="AT172" s="530"/>
      <c r="AU172" s="530"/>
      <c r="AV172" s="530"/>
      <c r="AW172" s="530"/>
      <c r="AX172" s="530"/>
      <c r="AY172" s="530"/>
    </row>
    <row r="173" spans="1:51" s="21" customFormat="1" ht="15.75" hidden="1">
      <c r="A173" s="603" t="s">
        <v>152</v>
      </c>
      <c r="B173" s="775" t="s">
        <v>25</v>
      </c>
      <c r="C173" s="150"/>
      <c r="D173" s="150" t="s">
        <v>358</v>
      </c>
      <c r="E173" s="151"/>
      <c r="F173" s="614"/>
      <c r="G173" s="149">
        <f>H173/30</f>
        <v>7</v>
      </c>
      <c r="H173" s="149">
        <v>210</v>
      </c>
      <c r="I173" s="149">
        <f>SUMPRODUCT(N173:Y173,$M$5:$X$5)</f>
        <v>0</v>
      </c>
      <c r="J173" s="149"/>
      <c r="K173" s="149"/>
      <c r="L173" s="149"/>
      <c r="M173" s="149">
        <f>H173-I173</f>
        <v>210</v>
      </c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530"/>
      <c r="AA173" s="530"/>
      <c r="AB173" s="530"/>
      <c r="AC173" s="530"/>
      <c r="AD173" s="530">
        <v>4</v>
      </c>
      <c r="AE173" s="530"/>
      <c r="AF173" s="530"/>
      <c r="AG173" s="530"/>
      <c r="AH173" s="530"/>
      <c r="AI173" s="530"/>
      <c r="AJ173" s="530"/>
      <c r="AK173" s="530"/>
      <c r="AL173" s="530"/>
      <c r="AM173" s="530"/>
      <c r="AN173" s="530"/>
      <c r="AO173" s="530"/>
      <c r="AP173" s="530"/>
      <c r="AQ173" s="530"/>
      <c r="AR173" s="530"/>
      <c r="AS173" s="530"/>
      <c r="AT173" s="530"/>
      <c r="AU173" s="530"/>
      <c r="AV173" s="530"/>
      <c r="AW173" s="530"/>
      <c r="AX173" s="530"/>
      <c r="AY173" s="530"/>
    </row>
    <row r="174" spans="1:51" s="21" customFormat="1" ht="15.75" hidden="1">
      <c r="A174" s="1151" t="s">
        <v>255</v>
      </c>
      <c r="B174" s="1151"/>
      <c r="C174" s="1151"/>
      <c r="D174" s="1151"/>
      <c r="E174" s="1151"/>
      <c r="F174" s="1151"/>
      <c r="G174" s="703">
        <f aca="true" t="shared" si="94" ref="G174:M174">SUM(G170:G172,G173)</f>
        <v>19.5</v>
      </c>
      <c r="H174" s="703">
        <f t="shared" si="94"/>
        <v>585</v>
      </c>
      <c r="I174" s="703">
        <f t="shared" si="94"/>
        <v>250</v>
      </c>
      <c r="J174" s="703">
        <f t="shared" si="94"/>
        <v>0</v>
      </c>
      <c r="K174" s="703">
        <f t="shared" si="94"/>
        <v>0</v>
      </c>
      <c r="L174" s="703">
        <f t="shared" si="94"/>
        <v>250</v>
      </c>
      <c r="M174" s="703">
        <f t="shared" si="94"/>
        <v>335</v>
      </c>
      <c r="N174" s="737">
        <f aca="true" t="shared" si="95" ref="N174:Y174">SUM(N170:N173)</f>
        <v>0</v>
      </c>
      <c r="O174" s="737">
        <f t="shared" si="95"/>
        <v>0</v>
      </c>
      <c r="P174" s="737">
        <f t="shared" si="95"/>
        <v>0</v>
      </c>
      <c r="Q174" s="737">
        <f t="shared" si="95"/>
        <v>0</v>
      </c>
      <c r="R174" s="737">
        <f t="shared" si="95"/>
        <v>0</v>
      </c>
      <c r="S174" s="737">
        <f t="shared" si="95"/>
        <v>0</v>
      </c>
      <c r="T174" s="737">
        <f t="shared" si="95"/>
        <v>0</v>
      </c>
      <c r="U174" s="737">
        <f t="shared" si="95"/>
        <v>0</v>
      </c>
      <c r="V174" s="737">
        <f t="shared" si="95"/>
        <v>0</v>
      </c>
      <c r="W174" s="737">
        <f t="shared" si="95"/>
        <v>0</v>
      </c>
      <c r="X174" s="737">
        <f t="shared" si="95"/>
        <v>0</v>
      </c>
      <c r="Y174" s="737">
        <f t="shared" si="95"/>
        <v>0</v>
      </c>
      <c r="Z174" s="530"/>
      <c r="AA174" s="530"/>
      <c r="AB174" s="530"/>
      <c r="AC174" s="530"/>
      <c r="AD174" s="530"/>
      <c r="AE174" s="530"/>
      <c r="AF174" s="530"/>
      <c r="AG174" s="530"/>
      <c r="AH174" s="530"/>
      <c r="AI174" s="530"/>
      <c r="AJ174" s="530"/>
      <c r="AK174" s="530"/>
      <c r="AL174" s="530"/>
      <c r="AM174" s="530"/>
      <c r="AN174" s="530"/>
      <c r="AO174" s="530"/>
      <c r="AP174" s="530"/>
      <c r="AQ174" s="530"/>
      <c r="AR174" s="530"/>
      <c r="AS174" s="530"/>
      <c r="AT174" s="530"/>
      <c r="AU174" s="530"/>
      <c r="AV174" s="530"/>
      <c r="AW174" s="530"/>
      <c r="AX174" s="530"/>
      <c r="AY174" s="530"/>
    </row>
    <row r="175" spans="1:51" s="21" customFormat="1" ht="16.5" customHeight="1" hidden="1" thickBot="1">
      <c r="A175" s="1150" t="s">
        <v>162</v>
      </c>
      <c r="B175" s="1150"/>
      <c r="C175" s="1150"/>
      <c r="D175" s="1150"/>
      <c r="E175" s="1150"/>
      <c r="F175" s="1150"/>
      <c r="G175" s="1150"/>
      <c r="H175" s="1150"/>
      <c r="I175" s="1150"/>
      <c r="J175" s="1150"/>
      <c r="K175" s="1150"/>
      <c r="L175" s="1150"/>
      <c r="M175" s="1150"/>
      <c r="N175" s="1150"/>
      <c r="O175" s="1150"/>
      <c r="P175" s="1150"/>
      <c r="Q175" s="1150"/>
      <c r="R175" s="1150"/>
      <c r="S175" s="1150"/>
      <c r="T175" s="1150"/>
      <c r="U175" s="1150"/>
      <c r="V175" s="1150"/>
      <c r="W175" s="1150"/>
      <c r="X175" s="1150"/>
      <c r="Y175" s="1150"/>
      <c r="Z175" s="530"/>
      <c r="AA175" s="530"/>
      <c r="AB175" s="530"/>
      <c r="AC175" s="530"/>
      <c r="AD175" s="530"/>
      <c r="AE175" s="530"/>
      <c r="AF175" s="530"/>
      <c r="AG175" s="530"/>
      <c r="AH175" s="530"/>
      <c r="AI175" s="530"/>
      <c r="AJ175" s="530"/>
      <c r="AK175" s="530"/>
      <c r="AL175" s="530"/>
      <c r="AM175" s="530"/>
      <c r="AN175" s="530"/>
      <c r="AO175" s="530"/>
      <c r="AP175" s="530"/>
      <c r="AQ175" s="530"/>
      <c r="AR175" s="530"/>
      <c r="AS175" s="530"/>
      <c r="AT175" s="530"/>
      <c r="AU175" s="530"/>
      <c r="AV175" s="530"/>
      <c r="AW175" s="530"/>
      <c r="AX175" s="530"/>
      <c r="AY175" s="530"/>
    </row>
    <row r="176" spans="1:51" s="21" customFormat="1" ht="15.75" hidden="1">
      <c r="A176" s="603" t="s">
        <v>153</v>
      </c>
      <c r="B176" s="776" t="s">
        <v>29</v>
      </c>
      <c r="C176" s="777" t="s">
        <v>358</v>
      </c>
      <c r="D176" s="778"/>
      <c r="E176" s="778"/>
      <c r="F176" s="778"/>
      <c r="G176" s="707">
        <v>1.5</v>
      </c>
      <c r="H176" s="149">
        <f>G176*30</f>
        <v>45</v>
      </c>
      <c r="I176" s="153"/>
      <c r="J176" s="153"/>
      <c r="K176" s="150"/>
      <c r="L176" s="150"/>
      <c r="M176" s="154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530"/>
      <c r="AA176" s="530"/>
      <c r="AB176" s="530"/>
      <c r="AC176" s="530"/>
      <c r="AD176" s="530">
        <v>4</v>
      </c>
      <c r="AE176" s="530"/>
      <c r="AF176" s="530"/>
      <c r="AG176" s="530"/>
      <c r="AH176" s="530"/>
      <c r="AI176" s="530"/>
      <c r="AJ176" s="530"/>
      <c r="AK176" s="530"/>
      <c r="AL176" s="530"/>
      <c r="AM176" s="530"/>
      <c r="AN176" s="530"/>
      <c r="AO176" s="530"/>
      <c r="AP176" s="530"/>
      <c r="AQ176" s="530"/>
      <c r="AR176" s="530"/>
      <c r="AS176" s="530"/>
      <c r="AT176" s="530"/>
      <c r="AU176" s="530"/>
      <c r="AV176" s="530"/>
      <c r="AW176" s="530"/>
      <c r="AX176" s="530"/>
      <c r="AY176" s="530"/>
    </row>
    <row r="177" spans="1:51" s="21" customFormat="1" ht="15.75" hidden="1">
      <c r="A177" s="1152" t="s">
        <v>154</v>
      </c>
      <c r="B177" s="1152"/>
      <c r="C177" s="1152"/>
      <c r="D177" s="1152"/>
      <c r="E177" s="1152"/>
      <c r="F177" s="1152"/>
      <c r="G177" s="707">
        <f>G176</f>
        <v>1.5</v>
      </c>
      <c r="H177" s="707">
        <f>H176</f>
        <v>45</v>
      </c>
      <c r="I177" s="707">
        <f aca="true" t="shared" si="96" ref="I177:Y177">I176</f>
        <v>0</v>
      </c>
      <c r="J177" s="707">
        <f t="shared" si="96"/>
        <v>0</v>
      </c>
      <c r="K177" s="707">
        <f t="shared" si="96"/>
        <v>0</v>
      </c>
      <c r="L177" s="707">
        <f t="shared" si="96"/>
        <v>0</v>
      </c>
      <c r="M177" s="707">
        <f t="shared" si="96"/>
        <v>0</v>
      </c>
      <c r="N177" s="737">
        <f t="shared" si="96"/>
        <v>0</v>
      </c>
      <c r="O177" s="737">
        <f t="shared" si="96"/>
        <v>0</v>
      </c>
      <c r="P177" s="737">
        <f t="shared" si="96"/>
        <v>0</v>
      </c>
      <c r="Q177" s="737">
        <f t="shared" si="96"/>
        <v>0</v>
      </c>
      <c r="R177" s="737">
        <f t="shared" si="96"/>
        <v>0</v>
      </c>
      <c r="S177" s="737">
        <f t="shared" si="96"/>
        <v>0</v>
      </c>
      <c r="T177" s="737">
        <f t="shared" si="96"/>
        <v>0</v>
      </c>
      <c r="U177" s="737">
        <f t="shared" si="96"/>
        <v>0</v>
      </c>
      <c r="V177" s="737">
        <f t="shared" si="96"/>
        <v>0</v>
      </c>
      <c r="W177" s="737">
        <f t="shared" si="96"/>
        <v>0</v>
      </c>
      <c r="X177" s="737">
        <f t="shared" si="96"/>
        <v>0</v>
      </c>
      <c r="Y177" s="737">
        <f t="shared" si="96"/>
        <v>0</v>
      </c>
      <c r="Z177" s="530"/>
      <c r="AA177" s="530"/>
      <c r="AB177" s="530"/>
      <c r="AC177" s="530"/>
      <c r="AD177" s="530"/>
      <c r="AE177" s="530"/>
      <c r="AF177" s="530"/>
      <c r="AG177" s="530"/>
      <c r="AH177" s="530"/>
      <c r="AI177" s="530"/>
      <c r="AJ177" s="530"/>
      <c r="AK177" s="530"/>
      <c r="AL177" s="530"/>
      <c r="AM177" s="530"/>
      <c r="AN177" s="530"/>
      <c r="AO177" s="530"/>
      <c r="AP177" s="530"/>
      <c r="AQ177" s="530"/>
      <c r="AR177" s="530"/>
      <c r="AS177" s="530"/>
      <c r="AT177" s="530"/>
      <c r="AU177" s="530"/>
      <c r="AV177" s="530"/>
      <c r="AW177" s="530"/>
      <c r="AX177" s="530"/>
      <c r="AY177" s="530"/>
    </row>
    <row r="178" spans="1:51" s="21" customFormat="1" ht="15.75" hidden="1">
      <c r="A178" s="750"/>
      <c r="B178" s="750"/>
      <c r="C178" s="750"/>
      <c r="D178" s="750"/>
      <c r="E178" s="750"/>
      <c r="F178" s="750"/>
      <c r="G178" s="707"/>
      <c r="H178" s="737"/>
      <c r="I178" s="709"/>
      <c r="J178" s="737"/>
      <c r="K178" s="737"/>
      <c r="L178" s="737"/>
      <c r="M178" s="737"/>
      <c r="N178" s="779"/>
      <c r="O178" s="779"/>
      <c r="P178" s="779"/>
      <c r="Q178" s="779"/>
      <c r="R178" s="779"/>
      <c r="S178" s="779"/>
      <c r="T178" s="779"/>
      <c r="U178" s="779"/>
      <c r="V178" s="779"/>
      <c r="W178" s="779"/>
      <c r="X178" s="779"/>
      <c r="Y178" s="779"/>
      <c r="Z178" s="530"/>
      <c r="AA178" s="530"/>
      <c r="AB178" s="530"/>
      <c r="AC178" s="530"/>
      <c r="AD178" s="530"/>
      <c r="AE178" s="530"/>
      <c r="AF178" s="530"/>
      <c r="AG178" s="530"/>
      <c r="AH178" s="530"/>
      <c r="AI178" s="530"/>
      <c r="AJ178" s="530"/>
      <c r="AK178" s="530"/>
      <c r="AL178" s="530"/>
      <c r="AM178" s="530"/>
      <c r="AN178" s="530"/>
      <c r="AO178" s="530"/>
      <c r="AP178" s="530"/>
      <c r="AQ178" s="530"/>
      <c r="AR178" s="530"/>
      <c r="AS178" s="530"/>
      <c r="AT178" s="530"/>
      <c r="AU178" s="530"/>
      <c r="AV178" s="530"/>
      <c r="AW178" s="530"/>
      <c r="AX178" s="530"/>
      <c r="AY178" s="530"/>
    </row>
    <row r="179" spans="1:51" s="21" customFormat="1" ht="15.75" hidden="1">
      <c r="A179" s="149"/>
      <c r="B179" s="771"/>
      <c r="C179" s="530"/>
      <c r="D179" s="531"/>
      <c r="E179" s="531"/>
      <c r="F179" s="436"/>
      <c r="G179" s="605"/>
      <c r="H179" s="149"/>
      <c r="I179" s="609"/>
      <c r="J179" s="436"/>
      <c r="K179" s="436"/>
      <c r="L179" s="531"/>
      <c r="M179" s="149"/>
      <c r="N179" s="772"/>
      <c r="O179" s="772"/>
      <c r="P179" s="772"/>
      <c r="Q179" s="773"/>
      <c r="R179" s="772"/>
      <c r="S179" s="772"/>
      <c r="T179" s="772"/>
      <c r="U179" s="772"/>
      <c r="V179" s="772"/>
      <c r="W179" s="774"/>
      <c r="X179" s="154"/>
      <c r="Y179" s="459"/>
      <c r="Z179" s="530"/>
      <c r="AA179" s="530"/>
      <c r="AB179" s="530"/>
      <c r="AC179" s="530"/>
      <c r="AD179" s="530"/>
      <c r="AE179" s="530"/>
      <c r="AF179" s="530"/>
      <c r="AG179" s="530"/>
      <c r="AH179" s="530"/>
      <c r="AI179" s="530"/>
      <c r="AJ179" s="530"/>
      <c r="AK179" s="530"/>
      <c r="AL179" s="530"/>
      <c r="AM179" s="530"/>
      <c r="AN179" s="530"/>
      <c r="AO179" s="530"/>
      <c r="AP179" s="530"/>
      <c r="AQ179" s="530"/>
      <c r="AR179" s="530"/>
      <c r="AS179" s="530"/>
      <c r="AT179" s="530"/>
      <c r="AU179" s="530"/>
      <c r="AV179" s="530"/>
      <c r="AW179" s="530"/>
      <c r="AX179" s="530"/>
      <c r="AY179" s="530"/>
    </row>
    <row r="180" spans="1:51" s="21" customFormat="1" ht="24.75" customHeight="1" hidden="1" thickBot="1">
      <c r="A180" s="1153" t="s">
        <v>69</v>
      </c>
      <c r="B180" s="1153"/>
      <c r="C180" s="1153"/>
      <c r="D180" s="1153"/>
      <c r="E180" s="1153"/>
      <c r="F180" s="1153"/>
      <c r="G180" s="746">
        <f>G58+G93+G167+G174+G177</f>
        <v>240</v>
      </c>
      <c r="H180" s="746">
        <f>H58+H93+H167+H174+H177</f>
        <v>7200</v>
      </c>
      <c r="I180" s="780">
        <f aca="true" t="shared" si="97" ref="I180:Y180">I58+I93+I167+I174+I177</f>
        <v>3119</v>
      </c>
      <c r="J180" s="780">
        <f t="shared" si="97"/>
        <v>1411</v>
      </c>
      <c r="K180" s="780">
        <f t="shared" si="97"/>
        <v>980</v>
      </c>
      <c r="L180" s="780">
        <f t="shared" si="97"/>
        <v>1058</v>
      </c>
      <c r="M180" s="780">
        <f t="shared" si="97"/>
        <v>4036</v>
      </c>
      <c r="N180" s="781">
        <f>N58+N93+N167+N174+N177</f>
        <v>28</v>
      </c>
      <c r="O180" s="780">
        <f t="shared" si="97"/>
        <v>29</v>
      </c>
      <c r="P180" s="780">
        <f t="shared" si="97"/>
        <v>28</v>
      </c>
      <c r="Q180" s="780">
        <f t="shared" si="97"/>
        <v>28</v>
      </c>
      <c r="R180" s="780">
        <f t="shared" si="97"/>
        <v>27</v>
      </c>
      <c r="S180" s="780">
        <f t="shared" si="97"/>
        <v>27</v>
      </c>
      <c r="T180" s="780">
        <f t="shared" si="97"/>
        <v>25</v>
      </c>
      <c r="U180" s="780">
        <f t="shared" si="97"/>
        <v>24</v>
      </c>
      <c r="V180" s="780">
        <f t="shared" si="97"/>
        <v>24</v>
      </c>
      <c r="W180" s="780">
        <f t="shared" si="97"/>
        <v>18</v>
      </c>
      <c r="X180" s="780">
        <f t="shared" si="97"/>
        <v>19</v>
      </c>
      <c r="Y180" s="780">
        <f t="shared" si="97"/>
        <v>16</v>
      </c>
      <c r="Z180" s="530"/>
      <c r="AA180" s="530"/>
      <c r="AB180" s="530"/>
      <c r="AC180" s="530"/>
      <c r="AD180" s="530"/>
      <c r="AE180" s="530"/>
      <c r="AF180" s="530"/>
      <c r="AG180" s="530"/>
      <c r="AH180" s="530"/>
      <c r="AI180" s="530"/>
      <c r="AJ180" s="530"/>
      <c r="AK180" s="530"/>
      <c r="AL180" s="530"/>
      <c r="AM180" s="530"/>
      <c r="AN180" s="530"/>
      <c r="AO180" s="530"/>
      <c r="AP180" s="530"/>
      <c r="AQ180" s="530"/>
      <c r="AR180" s="530"/>
      <c r="AS180" s="530"/>
      <c r="AT180" s="530"/>
      <c r="AU180" s="530"/>
      <c r="AV180" s="530"/>
      <c r="AW180" s="530"/>
      <c r="AX180" s="530"/>
      <c r="AY180" s="530"/>
    </row>
    <row r="181" spans="1:51" s="21" customFormat="1" ht="21.75" customHeight="1" hidden="1" thickBot="1">
      <c r="A181" s="1147" t="s">
        <v>68</v>
      </c>
      <c r="B181" s="1147"/>
      <c r="C181" s="1147"/>
      <c r="D181" s="1147"/>
      <c r="E181" s="1147"/>
      <c r="F181" s="1147"/>
      <c r="G181" s="1147"/>
      <c r="H181" s="1147"/>
      <c r="I181" s="1147"/>
      <c r="J181" s="1147"/>
      <c r="K181" s="1147"/>
      <c r="L181" s="1147"/>
      <c r="M181" s="1147"/>
      <c r="N181" s="459">
        <f aca="true" t="shared" si="98" ref="N181:Y181">N180</f>
        <v>28</v>
      </c>
      <c r="O181" s="459">
        <f t="shared" si="98"/>
        <v>29</v>
      </c>
      <c r="P181" s="459">
        <f t="shared" si="98"/>
        <v>28</v>
      </c>
      <c r="Q181" s="459">
        <f t="shared" si="98"/>
        <v>28</v>
      </c>
      <c r="R181" s="459">
        <f t="shared" si="98"/>
        <v>27</v>
      </c>
      <c r="S181" s="459">
        <f t="shared" si="98"/>
        <v>27</v>
      </c>
      <c r="T181" s="459">
        <f t="shared" si="98"/>
        <v>25</v>
      </c>
      <c r="U181" s="459">
        <f t="shared" si="98"/>
        <v>24</v>
      </c>
      <c r="V181" s="459">
        <f t="shared" si="98"/>
        <v>24</v>
      </c>
      <c r="W181" s="459">
        <f t="shared" si="98"/>
        <v>18</v>
      </c>
      <c r="X181" s="459">
        <f t="shared" si="98"/>
        <v>19</v>
      </c>
      <c r="Y181" s="459">
        <f t="shared" si="98"/>
        <v>16</v>
      </c>
      <c r="Z181" s="530"/>
      <c r="AA181" s="530"/>
      <c r="AB181" s="530"/>
      <c r="AC181" s="530"/>
      <c r="AD181" s="530"/>
      <c r="AE181" s="530"/>
      <c r="AF181" s="530"/>
      <c r="AG181" s="530"/>
      <c r="AH181" s="530"/>
      <c r="AI181" s="530"/>
      <c r="AJ181" s="530"/>
      <c r="AK181" s="434"/>
      <c r="AL181" s="996" t="s">
        <v>34</v>
      </c>
      <c r="AM181" s="996"/>
      <c r="AN181" s="996"/>
      <c r="AO181" s="996" t="s">
        <v>35</v>
      </c>
      <c r="AP181" s="996"/>
      <c r="AQ181" s="996"/>
      <c r="AR181" s="996" t="s">
        <v>36</v>
      </c>
      <c r="AS181" s="996"/>
      <c r="AT181" s="996"/>
      <c r="AU181" s="996" t="s">
        <v>37</v>
      </c>
      <c r="AV181" s="996"/>
      <c r="AW181" s="996"/>
      <c r="AX181" s="530"/>
      <c r="AY181" s="530"/>
    </row>
    <row r="182" spans="1:51" s="13" customFormat="1" ht="15.75" hidden="1">
      <c r="A182" s="1138" t="s">
        <v>53</v>
      </c>
      <c r="B182" s="1138"/>
      <c r="C182" s="1138"/>
      <c r="D182" s="1138"/>
      <c r="E182" s="1138"/>
      <c r="F182" s="1138"/>
      <c r="G182" s="1138"/>
      <c r="H182" s="1138"/>
      <c r="I182" s="1138"/>
      <c r="J182" s="1138"/>
      <c r="K182" s="1138"/>
      <c r="L182" s="1138"/>
      <c r="M182" s="1138"/>
      <c r="N182" s="149">
        <v>2</v>
      </c>
      <c r="O182" s="149">
        <v>2</v>
      </c>
      <c r="P182" s="149">
        <v>4</v>
      </c>
      <c r="Q182" s="149">
        <v>3</v>
      </c>
      <c r="R182" s="149">
        <v>2</v>
      </c>
      <c r="S182" s="149">
        <v>2</v>
      </c>
      <c r="T182" s="149">
        <v>4</v>
      </c>
      <c r="U182" s="149">
        <v>2</v>
      </c>
      <c r="V182" s="149">
        <v>3</v>
      </c>
      <c r="W182" s="149">
        <v>3</v>
      </c>
      <c r="X182" s="149">
        <v>2</v>
      </c>
      <c r="Y182" s="149">
        <v>1</v>
      </c>
      <c r="Z182" s="436"/>
      <c r="AA182" s="436"/>
      <c r="AB182" s="436"/>
      <c r="AC182" s="436"/>
      <c r="AD182" s="436"/>
      <c r="AE182" s="436"/>
      <c r="AF182" s="436"/>
      <c r="AG182" s="436"/>
      <c r="AH182" s="436"/>
      <c r="AI182" s="436"/>
      <c r="AJ182" s="436"/>
      <c r="AK182" s="434"/>
      <c r="AL182" s="996"/>
      <c r="AM182" s="996"/>
      <c r="AN182" s="996"/>
      <c r="AO182" s="996"/>
      <c r="AP182" s="996"/>
      <c r="AQ182" s="996"/>
      <c r="AR182" s="996"/>
      <c r="AS182" s="996"/>
      <c r="AT182" s="996"/>
      <c r="AU182" s="996"/>
      <c r="AV182" s="996"/>
      <c r="AW182" s="996"/>
      <c r="AX182" s="436"/>
      <c r="AY182" s="436"/>
    </row>
    <row r="183" spans="1:51" s="13" customFormat="1" ht="18.75" hidden="1">
      <c r="A183" s="1138" t="s">
        <v>54</v>
      </c>
      <c r="B183" s="1138"/>
      <c r="C183" s="1138"/>
      <c r="D183" s="1138"/>
      <c r="E183" s="1138"/>
      <c r="F183" s="1138"/>
      <c r="G183" s="1138"/>
      <c r="H183" s="1138"/>
      <c r="I183" s="1138"/>
      <c r="J183" s="1138"/>
      <c r="K183" s="1138"/>
      <c r="L183" s="1138"/>
      <c r="M183" s="1138"/>
      <c r="N183" s="149">
        <v>6</v>
      </c>
      <c r="O183" s="783">
        <v>4</v>
      </c>
      <c r="P183" s="603" t="s">
        <v>388</v>
      </c>
      <c r="Q183" s="603" t="s">
        <v>389</v>
      </c>
      <c r="R183" s="603" t="s">
        <v>42</v>
      </c>
      <c r="S183" s="167">
        <v>5</v>
      </c>
      <c r="T183" s="167">
        <v>4</v>
      </c>
      <c r="U183" s="167">
        <v>3</v>
      </c>
      <c r="V183" s="149">
        <v>3</v>
      </c>
      <c r="W183" s="149">
        <v>2</v>
      </c>
      <c r="X183" s="149">
        <v>1</v>
      </c>
      <c r="Y183" s="149">
        <v>4</v>
      </c>
      <c r="Z183" s="436"/>
      <c r="AA183" s="436"/>
      <c r="AB183" s="436"/>
      <c r="AC183" s="436"/>
      <c r="AD183" s="436"/>
      <c r="AE183" s="436"/>
      <c r="AF183" s="436"/>
      <c r="AG183" s="436"/>
      <c r="AH183" s="436"/>
      <c r="AI183" s="436"/>
      <c r="AJ183" s="436"/>
      <c r="AK183" s="434"/>
      <c r="AL183" s="435">
        <v>1</v>
      </c>
      <c r="AM183" s="435" t="s">
        <v>360</v>
      </c>
      <c r="AN183" s="435" t="s">
        <v>356</v>
      </c>
      <c r="AO183" s="435">
        <v>3</v>
      </c>
      <c r="AP183" s="435" t="s">
        <v>359</v>
      </c>
      <c r="AQ183" s="435" t="s">
        <v>361</v>
      </c>
      <c r="AR183" s="435">
        <v>5</v>
      </c>
      <c r="AS183" s="435" t="s">
        <v>362</v>
      </c>
      <c r="AT183" s="435" t="s">
        <v>363</v>
      </c>
      <c r="AU183" s="435">
        <v>7</v>
      </c>
      <c r="AV183" s="435" t="s">
        <v>364</v>
      </c>
      <c r="AW183" s="435" t="s">
        <v>358</v>
      </c>
      <c r="AX183" s="436"/>
      <c r="AY183" s="436"/>
    </row>
    <row r="184" spans="1:51" s="13" customFormat="1" ht="15.75" hidden="1">
      <c r="A184" s="1138" t="s">
        <v>72</v>
      </c>
      <c r="B184" s="1138"/>
      <c r="C184" s="1138"/>
      <c r="D184" s="1138"/>
      <c r="E184" s="1138"/>
      <c r="F184" s="1138"/>
      <c r="G184" s="1138"/>
      <c r="H184" s="1138"/>
      <c r="I184" s="1138"/>
      <c r="J184" s="1138"/>
      <c r="K184" s="1138"/>
      <c r="L184" s="1138"/>
      <c r="M184" s="1138"/>
      <c r="N184" s="459"/>
      <c r="O184" s="459"/>
      <c r="P184" s="459"/>
      <c r="Q184" s="459"/>
      <c r="R184" s="459"/>
      <c r="S184" s="459"/>
      <c r="T184" s="459"/>
      <c r="U184" s="459"/>
      <c r="V184" s="459"/>
      <c r="W184" s="459"/>
      <c r="X184" s="459"/>
      <c r="Y184" s="459"/>
      <c r="Z184" s="436"/>
      <c r="AA184" s="436"/>
      <c r="AB184" s="436"/>
      <c r="AC184" s="436"/>
      <c r="AD184" s="436"/>
      <c r="AE184" s="436"/>
      <c r="AF184" s="436"/>
      <c r="AG184" s="436"/>
      <c r="AH184" s="436"/>
      <c r="AI184" s="436"/>
      <c r="AJ184" s="436"/>
      <c r="AK184" s="434"/>
      <c r="AL184" s="434"/>
      <c r="AM184" s="434"/>
      <c r="AN184" s="434"/>
      <c r="AO184" s="434"/>
      <c r="AP184" s="434"/>
      <c r="AQ184" s="434"/>
      <c r="AR184" s="434"/>
      <c r="AS184" s="434"/>
      <c r="AT184" s="434"/>
      <c r="AU184" s="434"/>
      <c r="AV184" s="434"/>
      <c r="AW184" s="434"/>
      <c r="AX184" s="436"/>
      <c r="AY184" s="436"/>
    </row>
    <row r="185" spans="1:51" s="13" customFormat="1" ht="15.75" hidden="1">
      <c r="A185" s="1138" t="s">
        <v>70</v>
      </c>
      <c r="B185" s="1138"/>
      <c r="C185" s="1138"/>
      <c r="D185" s="1138"/>
      <c r="E185" s="1138"/>
      <c r="F185" s="1138"/>
      <c r="G185" s="1138"/>
      <c r="H185" s="1138"/>
      <c r="I185" s="1138"/>
      <c r="J185" s="1138"/>
      <c r="K185" s="1138"/>
      <c r="L185" s="1138"/>
      <c r="M185" s="1138"/>
      <c r="N185" s="149">
        <v>0</v>
      </c>
      <c r="O185" s="149">
        <v>0</v>
      </c>
      <c r="P185" s="149">
        <v>0</v>
      </c>
      <c r="Q185" s="149">
        <v>1</v>
      </c>
      <c r="R185" s="149">
        <v>0</v>
      </c>
      <c r="S185" s="149">
        <v>1</v>
      </c>
      <c r="T185" s="149">
        <v>0</v>
      </c>
      <c r="U185" s="149">
        <v>1</v>
      </c>
      <c r="V185" s="149">
        <v>0</v>
      </c>
      <c r="W185" s="149">
        <v>1</v>
      </c>
      <c r="X185" s="149">
        <v>1</v>
      </c>
      <c r="Y185" s="149">
        <v>0</v>
      </c>
      <c r="Z185" s="436"/>
      <c r="AA185" s="436"/>
      <c r="AB185" s="436"/>
      <c r="AC185" s="436"/>
      <c r="AD185" s="436"/>
      <c r="AE185" s="436" t="s">
        <v>34</v>
      </c>
      <c r="AF185" s="436" t="s">
        <v>35</v>
      </c>
      <c r="AG185" s="436" t="s">
        <v>36</v>
      </c>
      <c r="AH185" s="436" t="s">
        <v>37</v>
      </c>
      <c r="AI185" s="436"/>
      <c r="AJ185" s="436"/>
      <c r="AK185" s="434" t="s">
        <v>384</v>
      </c>
      <c r="AL185" s="434">
        <f aca="true" t="shared" si="99" ref="AL185:AW188">AL11+AL39+AL64+AL100+AL133</f>
        <v>2</v>
      </c>
      <c r="AM185" s="434">
        <f t="shared" si="99"/>
        <v>2</v>
      </c>
      <c r="AN185" s="434">
        <f t="shared" si="99"/>
        <v>4</v>
      </c>
      <c r="AO185" s="434">
        <f t="shared" si="99"/>
        <v>2</v>
      </c>
      <c r="AP185" s="434">
        <f t="shared" si="99"/>
        <v>2</v>
      </c>
      <c r="AQ185" s="434">
        <f t="shared" si="99"/>
        <v>2</v>
      </c>
      <c r="AR185" s="434">
        <f t="shared" si="99"/>
        <v>4</v>
      </c>
      <c r="AS185" s="434">
        <f t="shared" si="99"/>
        <v>2</v>
      </c>
      <c r="AT185" s="434">
        <f t="shared" si="99"/>
        <v>3</v>
      </c>
      <c r="AU185" s="434">
        <f t="shared" si="99"/>
        <v>3</v>
      </c>
      <c r="AV185" s="434">
        <f t="shared" si="99"/>
        <v>2</v>
      </c>
      <c r="AW185" s="434">
        <f t="shared" si="99"/>
        <v>1</v>
      </c>
      <c r="AX185" s="436"/>
      <c r="AY185" s="436"/>
    </row>
    <row r="186" spans="1:51" s="13" customFormat="1" ht="15.75" customHeight="1" hidden="1" thickBot="1">
      <c r="A186" s="1138" t="s">
        <v>263</v>
      </c>
      <c r="B186" s="1138"/>
      <c r="C186" s="1138"/>
      <c r="D186" s="1138"/>
      <c r="E186" s="1138"/>
      <c r="F186" s="1138"/>
      <c r="G186" s="1138"/>
      <c r="H186" s="1138"/>
      <c r="I186" s="1138"/>
      <c r="J186" s="1138"/>
      <c r="K186" s="1138"/>
      <c r="L186" s="1138"/>
      <c r="M186" s="1138"/>
      <c r="N186" s="1143">
        <f>AE186</f>
        <v>60</v>
      </c>
      <c r="O186" s="1144"/>
      <c r="P186" s="1144"/>
      <c r="Q186" s="1143">
        <f>AF186</f>
        <v>60</v>
      </c>
      <c r="R186" s="1144"/>
      <c r="S186" s="1144"/>
      <c r="T186" s="1143">
        <f>AG186</f>
        <v>60</v>
      </c>
      <c r="U186" s="1144"/>
      <c r="V186" s="1144"/>
      <c r="W186" s="1143">
        <f>AH186</f>
        <v>60</v>
      </c>
      <c r="X186" s="1144"/>
      <c r="Y186" s="1144"/>
      <c r="Z186" s="436"/>
      <c r="AA186" s="436"/>
      <c r="AB186" s="436"/>
      <c r="AC186" s="436"/>
      <c r="AD186" s="436"/>
      <c r="AE186" s="436">
        <f>AE10+AE35+AE60+AE96+AE131+AE172</f>
        <v>60</v>
      </c>
      <c r="AF186" s="436">
        <f>AF10+AF35+AF60+AF96+AF131+AF172</f>
        <v>60</v>
      </c>
      <c r="AG186" s="436">
        <f>AG10+AG35+AG60+AG96+AG131+AG172</f>
        <v>60</v>
      </c>
      <c r="AH186" s="436">
        <f>AH10+AH35+AH60+AH96+AH131+AH172</f>
        <v>60</v>
      </c>
      <c r="AI186" s="436">
        <f>AI10+AI35+AI60+AI96+AI131+AI172</f>
        <v>240</v>
      </c>
      <c r="AJ186" s="436"/>
      <c r="AK186" s="436" t="s">
        <v>385</v>
      </c>
      <c r="AL186" s="434">
        <f>AL12+AL40+AL65+AL101+AL134</f>
        <v>6</v>
      </c>
      <c r="AM186" s="434">
        <f>AM12+AM40+AM65+AM101+AM134+1</f>
        <v>4</v>
      </c>
      <c r="AN186" s="434">
        <f t="shared" si="99"/>
        <v>3</v>
      </c>
      <c r="AO186" s="434">
        <f t="shared" si="99"/>
        <v>6</v>
      </c>
      <c r="AP186" s="434">
        <f t="shared" si="99"/>
        <v>4</v>
      </c>
      <c r="AQ186" s="434">
        <f t="shared" si="99"/>
        <v>5</v>
      </c>
      <c r="AR186" s="434">
        <f t="shared" si="99"/>
        <v>4</v>
      </c>
      <c r="AS186" s="434">
        <f t="shared" si="99"/>
        <v>3</v>
      </c>
      <c r="AT186" s="434">
        <f>AT12+AT40+AT65+AT101+AT134+1</f>
        <v>3</v>
      </c>
      <c r="AU186" s="434">
        <f t="shared" si="99"/>
        <v>2</v>
      </c>
      <c r="AV186" s="434">
        <f t="shared" si="99"/>
        <v>1</v>
      </c>
      <c r="AW186" s="434">
        <f>AW12+AW40+AW65+AW101+AW134+1</f>
        <v>4</v>
      </c>
      <c r="AX186" s="436"/>
      <c r="AY186" s="436"/>
    </row>
    <row r="187" spans="1:51" s="13" customFormat="1" ht="15.75" customHeight="1" hidden="1">
      <c r="A187" s="782"/>
      <c r="B187" s="782" t="s">
        <v>390</v>
      </c>
      <c r="C187" s="782"/>
      <c r="D187" s="782"/>
      <c r="E187" s="784"/>
      <c r="F187" s="784"/>
      <c r="G187" s="782"/>
      <c r="H187" s="785" t="s">
        <v>391</v>
      </c>
      <c r="I187" s="782"/>
      <c r="J187" s="782"/>
      <c r="K187" s="782"/>
      <c r="L187" s="782"/>
      <c r="M187" s="782"/>
      <c r="N187" s="1145">
        <f>N186+Q186+T186+W186</f>
        <v>240</v>
      </c>
      <c r="O187" s="1135"/>
      <c r="P187" s="1135"/>
      <c r="Q187" s="1135"/>
      <c r="R187" s="1135"/>
      <c r="S187" s="1135"/>
      <c r="T187" s="1135"/>
      <c r="U187" s="1135"/>
      <c r="V187" s="1135"/>
      <c r="W187" s="1135"/>
      <c r="X187" s="1135"/>
      <c r="Y187" s="1135"/>
      <c r="Z187" s="436"/>
      <c r="AA187" s="436"/>
      <c r="AB187" s="436"/>
      <c r="AC187" s="436"/>
      <c r="AD187" s="436"/>
      <c r="AE187" s="436"/>
      <c r="AF187" s="436"/>
      <c r="AG187" s="436"/>
      <c r="AH187" s="436"/>
      <c r="AI187" s="436"/>
      <c r="AJ187" s="436"/>
      <c r="AK187" s="436" t="s">
        <v>386</v>
      </c>
      <c r="AL187" s="434">
        <f>AL13+AL41+AL66+AL102+AL135</f>
        <v>0</v>
      </c>
      <c r="AM187" s="434">
        <f>AM13+AM41+AM66+AM102+AM135</f>
        <v>0</v>
      </c>
      <c r="AN187" s="434">
        <f t="shared" si="99"/>
        <v>0</v>
      </c>
      <c r="AO187" s="434">
        <f t="shared" si="99"/>
        <v>0</v>
      </c>
      <c r="AP187" s="434">
        <f t="shared" si="99"/>
        <v>0</v>
      </c>
      <c r="AQ187" s="434">
        <f t="shared" si="99"/>
        <v>0</v>
      </c>
      <c r="AR187" s="434">
        <f t="shared" si="99"/>
        <v>0</v>
      </c>
      <c r="AS187" s="434">
        <f t="shared" si="99"/>
        <v>0</v>
      </c>
      <c r="AT187" s="434">
        <f>AT13+AT41+AT66+AT102+AT135</f>
        <v>0</v>
      </c>
      <c r="AU187" s="434">
        <f t="shared" si="99"/>
        <v>0</v>
      </c>
      <c r="AV187" s="434">
        <f t="shared" si="99"/>
        <v>0</v>
      </c>
      <c r="AW187" s="434">
        <f>AW13+AW41+AW66+AW102+AW135</f>
        <v>0</v>
      </c>
      <c r="AX187" s="436"/>
      <c r="AY187" s="436"/>
    </row>
    <row r="188" spans="1:51" s="13" customFormat="1" ht="15.75" hidden="1">
      <c r="A188" s="436"/>
      <c r="B188" s="782"/>
      <c r="C188" s="782"/>
      <c r="D188" s="782"/>
      <c r="E188" s="782"/>
      <c r="F188" s="782"/>
      <c r="G188" s="782"/>
      <c r="H188" s="782"/>
      <c r="I188" s="782"/>
      <c r="J188" s="782"/>
      <c r="K188" s="436"/>
      <c r="L188" s="436"/>
      <c r="M188" s="436"/>
      <c r="N188" s="1146"/>
      <c r="O188" s="1146"/>
      <c r="P188" s="1146"/>
      <c r="Q188" s="1146"/>
      <c r="R188" s="1146"/>
      <c r="S188" s="1146"/>
      <c r="T188" s="1146"/>
      <c r="U188" s="1146"/>
      <c r="V188" s="1146"/>
      <c r="W188" s="1146"/>
      <c r="X188" s="1146"/>
      <c r="Y188" s="1146"/>
      <c r="Z188" s="436"/>
      <c r="AA188" s="436"/>
      <c r="AB188" s="436"/>
      <c r="AC188" s="436"/>
      <c r="AD188" s="436"/>
      <c r="AE188" s="436"/>
      <c r="AF188" s="436"/>
      <c r="AG188" s="436"/>
      <c r="AH188" s="436"/>
      <c r="AI188" s="436"/>
      <c r="AJ188" s="436"/>
      <c r="AK188" s="436" t="s">
        <v>387</v>
      </c>
      <c r="AL188" s="434">
        <f>AL14+AL42+AL67+AL103+AL136</f>
        <v>0</v>
      </c>
      <c r="AM188" s="434">
        <f>AM14+AM42+AM67+AM103+AM136</f>
        <v>0</v>
      </c>
      <c r="AN188" s="434">
        <f t="shared" si="99"/>
        <v>0</v>
      </c>
      <c r="AO188" s="434">
        <f t="shared" si="99"/>
        <v>1</v>
      </c>
      <c r="AP188" s="434">
        <f t="shared" si="99"/>
        <v>0</v>
      </c>
      <c r="AQ188" s="434">
        <f t="shared" si="99"/>
        <v>1</v>
      </c>
      <c r="AR188" s="434">
        <f t="shared" si="99"/>
        <v>0</v>
      </c>
      <c r="AS188" s="434">
        <f t="shared" si="99"/>
        <v>1</v>
      </c>
      <c r="AT188" s="434">
        <f>AT14+AT42+AT67+AT103+AT136</f>
        <v>0</v>
      </c>
      <c r="AU188" s="434">
        <f t="shared" si="99"/>
        <v>1</v>
      </c>
      <c r="AV188" s="434">
        <f t="shared" si="99"/>
        <v>1</v>
      </c>
      <c r="AW188" s="434">
        <f>AW14+AW42+AW67+AW103+AW136</f>
        <v>0</v>
      </c>
      <c r="AX188" s="436"/>
      <c r="AY188" s="436"/>
    </row>
    <row r="189" spans="1:51" s="13" customFormat="1" ht="15.75" hidden="1">
      <c r="A189" s="436"/>
      <c r="B189" s="782" t="s">
        <v>253</v>
      </c>
      <c r="C189" s="782"/>
      <c r="D189" s="1138"/>
      <c r="E189" s="1139"/>
      <c r="F189" s="1139"/>
      <c r="G189" s="782"/>
      <c r="H189" s="1140" t="s">
        <v>254</v>
      </c>
      <c r="I189" s="1141"/>
      <c r="J189" s="1141"/>
      <c r="K189" s="436"/>
      <c r="L189" s="436"/>
      <c r="M189" s="436"/>
      <c r="N189" s="436"/>
      <c r="O189" s="436"/>
      <c r="P189" s="436"/>
      <c r="Q189" s="436"/>
      <c r="R189" s="436"/>
      <c r="S189" s="436"/>
      <c r="T189" s="436"/>
      <c r="U189" s="436"/>
      <c r="V189" s="436"/>
      <c r="W189" s="436"/>
      <c r="X189" s="436"/>
      <c r="Y189" s="436"/>
      <c r="Z189" s="436"/>
      <c r="AA189" s="436"/>
      <c r="AB189" s="436"/>
      <c r="AC189" s="436"/>
      <c r="AD189" s="436"/>
      <c r="AE189" s="436"/>
      <c r="AF189" s="436"/>
      <c r="AG189" s="436"/>
      <c r="AH189" s="436"/>
      <c r="AI189" s="436"/>
      <c r="AJ189" s="436"/>
      <c r="AK189" s="436"/>
      <c r="AL189" s="434">
        <f>AL15+AL43+AL68+AL104+AL137</f>
        <v>0</v>
      </c>
      <c r="AM189" s="436"/>
      <c r="AN189" s="436"/>
      <c r="AO189" s="436"/>
      <c r="AP189" s="436"/>
      <c r="AQ189" s="436"/>
      <c r="AR189" s="436"/>
      <c r="AS189" s="436"/>
      <c r="AT189" s="436"/>
      <c r="AU189" s="436"/>
      <c r="AV189" s="436"/>
      <c r="AW189" s="436"/>
      <c r="AX189" s="436"/>
      <c r="AY189" s="436"/>
    </row>
    <row r="190" spans="1:51" s="13" customFormat="1" ht="15.75" hidden="1">
      <c r="A190" s="436"/>
      <c r="B190" s="436"/>
      <c r="C190" s="436"/>
      <c r="D190" s="436"/>
      <c r="E190" s="436"/>
      <c r="F190" s="436"/>
      <c r="G190" s="436"/>
      <c r="H190" s="436"/>
      <c r="I190" s="436"/>
      <c r="J190" s="436"/>
      <c r="K190" s="436"/>
      <c r="L190" s="436"/>
      <c r="M190" s="436"/>
      <c r="N190" s="436"/>
      <c r="O190" s="436"/>
      <c r="P190" s="436"/>
      <c r="Q190" s="436"/>
      <c r="R190" s="436"/>
      <c r="S190" s="436"/>
      <c r="T190" s="436"/>
      <c r="U190" s="436"/>
      <c r="V190" s="436"/>
      <c r="W190" s="436"/>
      <c r="X190" s="436"/>
      <c r="Y190" s="436"/>
      <c r="Z190" s="436"/>
      <c r="AA190" s="436"/>
      <c r="AB190" s="436"/>
      <c r="AC190" s="436"/>
      <c r="AD190" s="436"/>
      <c r="AE190" s="436"/>
      <c r="AF190" s="436"/>
      <c r="AG190" s="436"/>
      <c r="AH190" s="436"/>
      <c r="AI190" s="436"/>
      <c r="AJ190" s="436"/>
      <c r="AK190" s="436"/>
      <c r="AL190" s="436"/>
      <c r="AM190" s="436"/>
      <c r="AN190" s="436"/>
      <c r="AO190" s="436"/>
      <c r="AP190" s="436"/>
      <c r="AQ190" s="436"/>
      <c r="AR190" s="436"/>
      <c r="AS190" s="436"/>
      <c r="AT190" s="436"/>
      <c r="AU190" s="436"/>
      <c r="AV190" s="436"/>
      <c r="AW190" s="436"/>
      <c r="AX190" s="436"/>
      <c r="AY190" s="436"/>
    </row>
    <row r="191" spans="1:51" s="13" customFormat="1" ht="15.75" hidden="1">
      <c r="A191" s="459"/>
      <c r="B191" s="436"/>
      <c r="C191" s="436"/>
      <c r="D191" s="436"/>
      <c r="E191" s="436"/>
      <c r="F191" s="436"/>
      <c r="G191" s="436"/>
      <c r="H191" s="436"/>
      <c r="I191" s="436"/>
      <c r="J191" s="436"/>
      <c r="K191" s="436"/>
      <c r="L191" s="436"/>
      <c r="M191" s="436"/>
      <c r="N191" s="436"/>
      <c r="O191" s="436"/>
      <c r="P191" s="436"/>
      <c r="Q191" s="436"/>
      <c r="R191" s="436"/>
      <c r="S191" s="436"/>
      <c r="T191" s="436"/>
      <c r="U191" s="436"/>
      <c r="V191" s="436"/>
      <c r="W191" s="436"/>
      <c r="X191" s="436"/>
      <c r="Y191" s="436"/>
      <c r="Z191" s="436"/>
      <c r="AA191" s="436"/>
      <c r="AB191" s="436"/>
      <c r="AC191" s="436"/>
      <c r="AD191" s="436"/>
      <c r="AE191" s="436"/>
      <c r="AF191" s="436"/>
      <c r="AG191" s="436"/>
      <c r="AH191" s="436"/>
      <c r="AI191" s="436"/>
      <c r="AJ191" s="436"/>
      <c r="AK191" s="436"/>
      <c r="AL191" s="436"/>
      <c r="AM191" s="436"/>
      <c r="AN191" s="436"/>
      <c r="AO191" s="436"/>
      <c r="AP191" s="436"/>
      <c r="AQ191" s="436"/>
      <c r="AR191" s="436"/>
      <c r="AS191" s="436"/>
      <c r="AT191" s="436"/>
      <c r="AU191" s="436"/>
      <c r="AV191" s="436"/>
      <c r="AW191" s="436"/>
      <c r="AX191" s="436"/>
      <c r="AY191" s="436"/>
    </row>
    <row r="192" spans="1:51" s="13" customFormat="1" ht="15.75" hidden="1">
      <c r="A192" s="459"/>
      <c r="B192" s="436"/>
      <c r="C192" s="436"/>
      <c r="D192" s="436"/>
      <c r="E192" s="436"/>
      <c r="F192" s="436"/>
      <c r="G192" s="436"/>
      <c r="H192" s="436"/>
      <c r="I192" s="436"/>
      <c r="J192" s="436"/>
      <c r="K192" s="436"/>
      <c r="L192" s="436"/>
      <c r="M192" s="436"/>
      <c r="N192" s="436"/>
      <c r="O192" s="436"/>
      <c r="P192" s="436"/>
      <c r="Q192" s="436"/>
      <c r="R192" s="436"/>
      <c r="S192" s="436"/>
      <c r="T192" s="603"/>
      <c r="U192" s="436"/>
      <c r="V192" s="436"/>
      <c r="W192" s="436"/>
      <c r="X192" s="436"/>
      <c r="Y192" s="436"/>
      <c r="Z192" s="436"/>
      <c r="AA192" s="436"/>
      <c r="AB192" s="436"/>
      <c r="AC192" s="436"/>
      <c r="AD192" s="436"/>
      <c r="AE192" s="436"/>
      <c r="AF192" s="436"/>
      <c r="AG192" s="436"/>
      <c r="AH192" s="436"/>
      <c r="AI192" s="436"/>
      <c r="AJ192" s="436"/>
      <c r="AK192" s="436"/>
      <c r="AL192" s="436"/>
      <c r="AM192" s="436"/>
      <c r="AN192" s="436"/>
      <c r="AO192" s="436"/>
      <c r="AP192" s="436"/>
      <c r="AQ192" s="436"/>
      <c r="AR192" s="436"/>
      <c r="AS192" s="436"/>
      <c r="AT192" s="436"/>
      <c r="AU192" s="436"/>
      <c r="AV192" s="436"/>
      <c r="AW192" s="436"/>
      <c r="AX192" s="436"/>
      <c r="AY192" s="436"/>
    </row>
    <row r="193" spans="1:51" s="13" customFormat="1" ht="15.75" hidden="1">
      <c r="A193" s="786"/>
      <c r="B193" s="1142"/>
      <c r="C193" s="1142"/>
      <c r="D193" s="1142"/>
      <c r="E193" s="1142"/>
      <c r="F193" s="1142"/>
      <c r="G193" s="1142"/>
      <c r="H193" s="1142"/>
      <c r="I193" s="1142"/>
      <c r="J193" s="1142"/>
      <c r="K193" s="1142"/>
      <c r="L193" s="1142"/>
      <c r="M193" s="1142"/>
      <c r="N193" s="1142"/>
      <c r="O193" s="1142"/>
      <c r="P193" s="1142"/>
      <c r="Q193" s="1142"/>
      <c r="R193" s="1142"/>
      <c r="S193" s="1142"/>
      <c r="T193" s="1142"/>
      <c r="U193" s="1142"/>
      <c r="V193" s="1142"/>
      <c r="W193" s="1142"/>
      <c r="X193" s="1142"/>
      <c r="Y193" s="1142"/>
      <c r="Z193" s="1142"/>
      <c r="AA193" s="436"/>
      <c r="AB193" s="436"/>
      <c r="AC193" s="436"/>
      <c r="AD193" s="436"/>
      <c r="AE193" s="436"/>
      <c r="AF193" s="436"/>
      <c r="AG193" s="436"/>
      <c r="AH193" s="436"/>
      <c r="AI193" s="436"/>
      <c r="AJ193" s="436"/>
      <c r="AK193" s="436"/>
      <c r="AL193" s="436"/>
      <c r="AM193" s="436"/>
      <c r="AN193" s="436"/>
      <c r="AO193" s="436"/>
      <c r="AP193" s="436"/>
      <c r="AQ193" s="436"/>
      <c r="AR193" s="436"/>
      <c r="AS193" s="436"/>
      <c r="AT193" s="436"/>
      <c r="AU193" s="436"/>
      <c r="AV193" s="436"/>
      <c r="AW193" s="436"/>
      <c r="AX193" s="436"/>
      <c r="AY193" s="436"/>
    </row>
    <row r="194" spans="1:51" s="13" customFormat="1" ht="15.75" hidden="1">
      <c r="A194" s="459"/>
      <c r="B194" s="436"/>
      <c r="C194" s="604"/>
      <c r="D194" s="787"/>
      <c r="E194" s="787"/>
      <c r="F194" s="604"/>
      <c r="G194" s="604"/>
      <c r="H194" s="604"/>
      <c r="I194" s="436"/>
      <c r="J194" s="436"/>
      <c r="K194" s="436"/>
      <c r="L194" s="436"/>
      <c r="M194" s="436"/>
      <c r="N194" s="436"/>
      <c r="O194" s="436"/>
      <c r="P194" s="436"/>
      <c r="Q194" s="436"/>
      <c r="R194" s="436"/>
      <c r="S194" s="436">
        <f>COUNTIF($D$11:$D$101,6)</f>
        <v>0</v>
      </c>
      <c r="T194" s="436">
        <f>COUNTIF($D$11:$D$101,7)+2</f>
        <v>3</v>
      </c>
      <c r="U194" s="436">
        <f>COUNTIF($D$11:$D$101,8)</f>
        <v>0</v>
      </c>
      <c r="V194" s="436">
        <f>COUNTIF($D$11:$D$101,9)</f>
        <v>0</v>
      </c>
      <c r="W194" s="436"/>
      <c r="X194" s="436"/>
      <c r="Y194" s="436"/>
      <c r="Z194" s="436"/>
      <c r="AA194" s="436"/>
      <c r="AB194" s="436"/>
      <c r="AC194" s="436"/>
      <c r="AD194" s="436"/>
      <c r="AE194" s="436"/>
      <c r="AF194" s="436"/>
      <c r="AG194" s="436"/>
      <c r="AH194" s="436"/>
      <c r="AI194" s="436"/>
      <c r="AJ194" s="436"/>
      <c r="AK194" s="436"/>
      <c r="AL194" s="436"/>
      <c r="AM194" s="436"/>
      <c r="AN194" s="436"/>
      <c r="AO194" s="436"/>
      <c r="AP194" s="436"/>
      <c r="AQ194" s="436"/>
      <c r="AR194" s="436"/>
      <c r="AS194" s="436"/>
      <c r="AT194" s="436"/>
      <c r="AU194" s="436"/>
      <c r="AV194" s="436"/>
      <c r="AW194" s="436"/>
      <c r="AX194" s="436"/>
      <c r="AY194" s="436"/>
    </row>
    <row r="195" spans="1:51" s="13" customFormat="1" ht="15.75" hidden="1">
      <c r="A195" s="459"/>
      <c r="B195" s="788"/>
      <c r="C195" s="789"/>
      <c r="D195" s="789"/>
      <c r="E195" s="789"/>
      <c r="F195" s="788"/>
      <c r="G195" s="788"/>
      <c r="H195" s="788"/>
      <c r="I195" s="788"/>
      <c r="J195" s="788"/>
      <c r="K195" s="788"/>
      <c r="L195" s="789"/>
      <c r="M195" s="789"/>
      <c r="N195" s="789"/>
      <c r="O195" s="789"/>
      <c r="P195" s="789"/>
      <c r="Q195" s="789"/>
      <c r="R195" s="789"/>
      <c r="S195" s="789">
        <f>COUNTIF($D$129:$D$150,6)</f>
        <v>0</v>
      </c>
      <c r="T195" s="789">
        <f>COUNTIF($D$129:$D$150,7)</f>
        <v>1</v>
      </c>
      <c r="U195" s="789">
        <f>COUNTIF($D$129:$D$150,8)</f>
        <v>0</v>
      </c>
      <c r="V195" s="789">
        <f>COUNTIF($D$129:$D$150,9)</f>
        <v>0</v>
      </c>
      <c r="W195" s="789"/>
      <c r="X195" s="789"/>
      <c r="Y195" s="789"/>
      <c r="Z195" s="790"/>
      <c r="AA195" s="436"/>
      <c r="AB195" s="436"/>
      <c r="AC195" s="436"/>
      <c r="AD195" s="436"/>
      <c r="AE195" s="436"/>
      <c r="AF195" s="436"/>
      <c r="AG195" s="436"/>
      <c r="AH195" s="436"/>
      <c r="AI195" s="436"/>
      <c r="AJ195" s="436"/>
      <c r="AK195" s="436"/>
      <c r="AL195" s="436"/>
      <c r="AM195" s="436"/>
      <c r="AN195" s="436"/>
      <c r="AO195" s="436"/>
      <c r="AP195" s="436"/>
      <c r="AQ195" s="436"/>
      <c r="AR195" s="436"/>
      <c r="AS195" s="436"/>
      <c r="AT195" s="436"/>
      <c r="AU195" s="436"/>
      <c r="AV195" s="436"/>
      <c r="AW195" s="436"/>
      <c r="AX195" s="436"/>
      <c r="AY195" s="436"/>
    </row>
    <row r="196" spans="1:51" s="13" customFormat="1" ht="15.75" hidden="1">
      <c r="A196" s="459"/>
      <c r="B196" s="788"/>
      <c r="C196" s="789"/>
      <c r="D196" s="789"/>
      <c r="E196" s="789"/>
      <c r="F196" s="788"/>
      <c r="G196" s="788"/>
      <c r="H196" s="788"/>
      <c r="I196" s="788"/>
      <c r="J196" s="788"/>
      <c r="K196" s="788"/>
      <c r="L196" s="789"/>
      <c r="M196" s="789"/>
      <c r="N196" s="789"/>
      <c r="O196" s="789"/>
      <c r="P196" s="789"/>
      <c r="Q196" s="789"/>
      <c r="R196" s="789"/>
      <c r="S196" s="789"/>
      <c r="T196" s="789"/>
      <c r="U196" s="789"/>
      <c r="V196" s="789"/>
      <c r="W196" s="789"/>
      <c r="X196" s="789"/>
      <c r="Y196" s="789"/>
      <c r="Z196" s="790"/>
      <c r="AA196" s="436"/>
      <c r="AB196" s="436"/>
      <c r="AC196" s="436"/>
      <c r="AD196" s="436"/>
      <c r="AE196" s="436"/>
      <c r="AF196" s="436"/>
      <c r="AG196" s="436"/>
      <c r="AH196" s="436"/>
      <c r="AI196" s="436"/>
      <c r="AJ196" s="436"/>
      <c r="AK196" s="436"/>
      <c r="AL196" s="436"/>
      <c r="AM196" s="436"/>
      <c r="AN196" s="436"/>
      <c r="AO196" s="436"/>
      <c r="AP196" s="436"/>
      <c r="AQ196" s="436"/>
      <c r="AR196" s="436"/>
      <c r="AS196" s="436"/>
      <c r="AT196" s="436"/>
      <c r="AU196" s="436"/>
      <c r="AV196" s="436"/>
      <c r="AW196" s="436"/>
      <c r="AX196" s="436"/>
      <c r="AY196" s="436"/>
    </row>
    <row r="197" spans="1:51" s="13" customFormat="1" ht="15.75" hidden="1">
      <c r="A197" s="459"/>
      <c r="B197" s="788"/>
      <c r="C197" s="789"/>
      <c r="D197" s="789"/>
      <c r="E197" s="789"/>
      <c r="F197" s="788"/>
      <c r="G197" s="788"/>
      <c r="H197" s="788"/>
      <c r="I197" s="788"/>
      <c r="J197" s="788"/>
      <c r="K197" s="788"/>
      <c r="L197" s="789"/>
      <c r="M197" s="789"/>
      <c r="N197" s="789"/>
      <c r="O197" s="789"/>
      <c r="P197" s="789"/>
      <c r="Q197" s="789"/>
      <c r="R197" s="789"/>
      <c r="S197" s="789"/>
      <c r="T197" s="789"/>
      <c r="U197" s="789"/>
      <c r="V197" s="789"/>
      <c r="W197" s="789"/>
      <c r="X197" s="789"/>
      <c r="Y197" s="789"/>
      <c r="Z197" s="790"/>
      <c r="AA197" s="436"/>
      <c r="AB197" s="436"/>
      <c r="AC197" s="436"/>
      <c r="AD197" s="436"/>
      <c r="AE197" s="436"/>
      <c r="AF197" s="436"/>
      <c r="AG197" s="436"/>
      <c r="AH197" s="436"/>
      <c r="AI197" s="436"/>
      <c r="AJ197" s="436"/>
      <c r="AK197" s="436"/>
      <c r="AL197" s="436"/>
      <c r="AM197" s="436"/>
      <c r="AN197" s="436"/>
      <c r="AO197" s="436"/>
      <c r="AP197" s="436"/>
      <c r="AQ197" s="436"/>
      <c r="AR197" s="436"/>
      <c r="AS197" s="436"/>
      <c r="AT197" s="436"/>
      <c r="AU197" s="436"/>
      <c r="AV197" s="436"/>
      <c r="AW197" s="436"/>
      <c r="AX197" s="436"/>
      <c r="AY197" s="436"/>
    </row>
    <row r="198" spans="1:51" s="13" customFormat="1" ht="15.75" customHeight="1" hidden="1">
      <c r="A198" s="459"/>
      <c r="B198" s="788"/>
      <c r="C198" s="789"/>
      <c r="D198" s="789"/>
      <c r="E198" s="789"/>
      <c r="F198" s="788"/>
      <c r="G198" s="788"/>
      <c r="H198" s="788"/>
      <c r="I198" s="788"/>
      <c r="J198" s="788"/>
      <c r="K198" s="788"/>
      <c r="L198" s="789"/>
      <c r="M198" s="789"/>
      <c r="N198" s="789"/>
      <c r="O198" s="789"/>
      <c r="P198" s="789"/>
      <c r="Q198" s="789"/>
      <c r="R198" s="789"/>
      <c r="S198" s="789"/>
      <c r="T198" s="789"/>
      <c r="U198" s="789"/>
      <c r="V198" s="789"/>
      <c r="W198" s="789"/>
      <c r="X198" s="789"/>
      <c r="Y198" s="789"/>
      <c r="Z198" s="790"/>
      <c r="AA198" s="436"/>
      <c r="AB198" s="436"/>
      <c r="AC198" s="436"/>
      <c r="AD198" s="436"/>
      <c r="AE198" s="436"/>
      <c r="AF198" s="436"/>
      <c r="AG198" s="436"/>
      <c r="AH198" s="436"/>
      <c r="AI198" s="436"/>
      <c r="AJ198" s="436"/>
      <c r="AK198" s="436"/>
      <c r="AL198" s="436"/>
      <c r="AM198" s="436"/>
      <c r="AN198" s="436"/>
      <c r="AO198" s="436"/>
      <c r="AP198" s="436"/>
      <c r="AQ198" s="436"/>
      <c r="AR198" s="436"/>
      <c r="AS198" s="436"/>
      <c r="AT198" s="436"/>
      <c r="AU198" s="436"/>
      <c r="AV198" s="436"/>
      <c r="AW198" s="436"/>
      <c r="AX198" s="436"/>
      <c r="AY198" s="436"/>
    </row>
    <row r="199" spans="1:51" s="13" customFormat="1" ht="15.75" hidden="1">
      <c r="A199" s="459"/>
      <c r="B199" s="788"/>
      <c r="C199" s="789"/>
      <c r="D199" s="789"/>
      <c r="E199" s="789"/>
      <c r="F199" s="788"/>
      <c r="G199" s="788"/>
      <c r="H199" s="788"/>
      <c r="I199" s="788"/>
      <c r="J199" s="788"/>
      <c r="K199" s="788"/>
      <c r="L199" s="789"/>
      <c r="M199" s="789"/>
      <c r="N199" s="789"/>
      <c r="O199" s="789"/>
      <c r="P199" s="789"/>
      <c r="Q199" s="789"/>
      <c r="R199" s="789"/>
      <c r="S199" s="789"/>
      <c r="T199" s="789"/>
      <c r="U199" s="789"/>
      <c r="V199" s="789"/>
      <c r="W199" s="789"/>
      <c r="X199" s="789"/>
      <c r="Y199" s="789"/>
      <c r="Z199" s="790"/>
      <c r="AA199" s="436"/>
      <c r="AB199" s="436"/>
      <c r="AC199" s="436"/>
      <c r="AD199" s="436"/>
      <c r="AE199" s="436"/>
      <c r="AF199" s="436"/>
      <c r="AG199" s="436"/>
      <c r="AH199" s="436"/>
      <c r="AI199" s="436"/>
      <c r="AJ199" s="436"/>
      <c r="AK199" s="436"/>
      <c r="AL199" s="436"/>
      <c r="AM199" s="436"/>
      <c r="AN199" s="436"/>
      <c r="AO199" s="436"/>
      <c r="AP199" s="436"/>
      <c r="AQ199" s="436"/>
      <c r="AR199" s="436"/>
      <c r="AS199" s="436"/>
      <c r="AT199" s="436"/>
      <c r="AU199" s="436"/>
      <c r="AV199" s="436"/>
      <c r="AW199" s="436"/>
      <c r="AX199" s="436"/>
      <c r="AY199" s="436"/>
    </row>
    <row r="200" spans="1:51" s="13" customFormat="1" ht="15.75" hidden="1">
      <c r="A200" s="459"/>
      <c r="B200" s="791"/>
      <c r="C200" s="792"/>
      <c r="D200" s="792"/>
      <c r="E200" s="792"/>
      <c r="F200" s="791"/>
      <c r="G200" s="791"/>
      <c r="H200" s="791"/>
      <c r="I200" s="791"/>
      <c r="J200" s="791"/>
      <c r="K200" s="791"/>
      <c r="L200" s="792"/>
      <c r="M200" s="792"/>
      <c r="N200" s="792"/>
      <c r="O200" s="792"/>
      <c r="P200" s="792"/>
      <c r="Q200" s="792"/>
      <c r="R200" s="792"/>
      <c r="S200" s="792"/>
      <c r="T200" s="792"/>
      <c r="U200" s="792"/>
      <c r="V200" s="792"/>
      <c r="W200" s="792"/>
      <c r="X200" s="792"/>
      <c r="Y200" s="792"/>
      <c r="Z200" s="793"/>
      <c r="AA200" s="436"/>
      <c r="AB200" s="436"/>
      <c r="AC200" s="436"/>
      <c r="AD200" s="436"/>
      <c r="AE200" s="436"/>
      <c r="AF200" s="436"/>
      <c r="AG200" s="436"/>
      <c r="AH200" s="436"/>
      <c r="AI200" s="436"/>
      <c r="AJ200" s="436"/>
      <c r="AK200" s="436"/>
      <c r="AL200" s="436"/>
      <c r="AM200" s="436"/>
      <c r="AN200" s="436"/>
      <c r="AO200" s="436"/>
      <c r="AP200" s="436"/>
      <c r="AQ200" s="436"/>
      <c r="AR200" s="436"/>
      <c r="AS200" s="436"/>
      <c r="AT200" s="436"/>
      <c r="AU200" s="436"/>
      <c r="AV200" s="436"/>
      <c r="AW200" s="436"/>
      <c r="AX200" s="436"/>
      <c r="AY200" s="436"/>
    </row>
    <row r="201" spans="1:51" s="393" customFormat="1" ht="15.75" hidden="1">
      <c r="A201" s="459"/>
      <c r="B201" s="791"/>
      <c r="C201" s="792"/>
      <c r="D201" s="792"/>
      <c r="E201" s="792"/>
      <c r="F201" s="791"/>
      <c r="G201" s="791"/>
      <c r="H201" s="791"/>
      <c r="I201" s="791"/>
      <c r="J201" s="791"/>
      <c r="K201" s="791"/>
      <c r="L201" s="792"/>
      <c r="M201" s="792"/>
      <c r="N201" s="792"/>
      <c r="O201" s="792"/>
      <c r="P201" s="792"/>
      <c r="Q201" s="792"/>
      <c r="R201" s="792"/>
      <c r="S201" s="792"/>
      <c r="T201" s="792"/>
      <c r="U201" s="792"/>
      <c r="V201" s="792"/>
      <c r="W201" s="792"/>
      <c r="X201" s="792"/>
      <c r="Y201" s="792"/>
      <c r="Z201" s="793"/>
      <c r="AA201" s="794"/>
      <c r="AB201" s="794"/>
      <c r="AC201" s="794"/>
      <c r="AD201" s="794"/>
      <c r="AE201" s="794"/>
      <c r="AF201" s="794"/>
      <c r="AG201" s="794"/>
      <c r="AH201" s="794"/>
      <c r="AI201" s="794"/>
      <c r="AJ201" s="794"/>
      <c r="AK201" s="794"/>
      <c r="AL201" s="794"/>
      <c r="AM201" s="794"/>
      <c r="AN201" s="794"/>
      <c r="AO201" s="794"/>
      <c r="AP201" s="794"/>
      <c r="AQ201" s="794"/>
      <c r="AR201" s="794"/>
      <c r="AS201" s="794"/>
      <c r="AT201" s="794"/>
      <c r="AU201" s="794"/>
      <c r="AV201" s="794"/>
      <c r="AW201" s="794"/>
      <c r="AX201" s="794"/>
      <c r="AY201" s="794"/>
    </row>
    <row r="202" spans="1:51" s="13" customFormat="1" ht="15.75" hidden="1">
      <c r="A202" s="459"/>
      <c r="B202" s="791"/>
      <c r="C202" s="792"/>
      <c r="D202" s="792"/>
      <c r="E202" s="792"/>
      <c r="F202" s="791"/>
      <c r="G202" s="791"/>
      <c r="H202" s="791"/>
      <c r="I202" s="791"/>
      <c r="J202" s="791"/>
      <c r="K202" s="791"/>
      <c r="L202" s="792"/>
      <c r="M202" s="792"/>
      <c r="N202" s="792"/>
      <c r="O202" s="792"/>
      <c r="P202" s="792"/>
      <c r="Q202" s="792"/>
      <c r="R202" s="792"/>
      <c r="S202" s="792"/>
      <c r="T202" s="792"/>
      <c r="U202" s="792"/>
      <c r="V202" s="792"/>
      <c r="W202" s="792"/>
      <c r="X202" s="792"/>
      <c r="Y202" s="792"/>
      <c r="Z202" s="793"/>
      <c r="AA202" s="436"/>
      <c r="AB202" s="436"/>
      <c r="AC202" s="436"/>
      <c r="AD202" s="436"/>
      <c r="AE202" s="436"/>
      <c r="AF202" s="436"/>
      <c r="AG202" s="436"/>
      <c r="AH202" s="436"/>
      <c r="AI202" s="436"/>
      <c r="AJ202" s="436"/>
      <c r="AK202" s="436"/>
      <c r="AL202" s="436"/>
      <c r="AM202" s="436"/>
      <c r="AN202" s="436"/>
      <c r="AO202" s="436"/>
      <c r="AP202" s="436"/>
      <c r="AQ202" s="436"/>
      <c r="AR202" s="436"/>
      <c r="AS202" s="436"/>
      <c r="AT202" s="436"/>
      <c r="AU202" s="436"/>
      <c r="AV202" s="436"/>
      <c r="AW202" s="436"/>
      <c r="AX202" s="436"/>
      <c r="AY202" s="436"/>
    </row>
    <row r="203" spans="1:51" s="13" customFormat="1" ht="15.75" hidden="1">
      <c r="A203" s="459"/>
      <c r="B203" s="791"/>
      <c r="C203" s="792"/>
      <c r="D203" s="792"/>
      <c r="E203" s="792"/>
      <c r="F203" s="791"/>
      <c r="G203" s="791"/>
      <c r="H203" s="791"/>
      <c r="I203" s="791"/>
      <c r="J203" s="791"/>
      <c r="K203" s="791"/>
      <c r="L203" s="792"/>
      <c r="M203" s="792"/>
      <c r="N203" s="792"/>
      <c r="O203" s="792"/>
      <c r="P203" s="792"/>
      <c r="Q203" s="792"/>
      <c r="R203" s="792"/>
      <c r="S203" s="792"/>
      <c r="T203" s="792"/>
      <c r="U203" s="792"/>
      <c r="V203" s="792"/>
      <c r="W203" s="792"/>
      <c r="X203" s="792"/>
      <c r="Y203" s="792"/>
      <c r="Z203" s="793"/>
      <c r="AA203" s="436"/>
      <c r="AB203" s="436"/>
      <c r="AC203" s="436"/>
      <c r="AD203" s="436"/>
      <c r="AE203" s="436"/>
      <c r="AF203" s="436"/>
      <c r="AG203" s="436"/>
      <c r="AH203" s="436"/>
      <c r="AI203" s="436"/>
      <c r="AJ203" s="436"/>
      <c r="AK203" s="436"/>
      <c r="AL203" s="436"/>
      <c r="AM203" s="436"/>
      <c r="AN203" s="436"/>
      <c r="AO203" s="436"/>
      <c r="AP203" s="436"/>
      <c r="AQ203" s="436"/>
      <c r="AR203" s="436"/>
      <c r="AS203" s="436"/>
      <c r="AT203" s="436"/>
      <c r="AU203" s="436"/>
      <c r="AV203" s="436"/>
      <c r="AW203" s="436"/>
      <c r="AX203" s="436"/>
      <c r="AY203" s="436"/>
    </row>
    <row r="204" spans="1:51" s="13" customFormat="1" ht="15.75" hidden="1">
      <c r="A204" s="459"/>
      <c r="B204" s="791"/>
      <c r="C204" s="792"/>
      <c r="D204" s="792"/>
      <c r="E204" s="792"/>
      <c r="F204" s="791"/>
      <c r="G204" s="791"/>
      <c r="H204" s="791"/>
      <c r="I204" s="791"/>
      <c r="J204" s="791"/>
      <c r="K204" s="791"/>
      <c r="L204" s="792"/>
      <c r="M204" s="792"/>
      <c r="N204" s="792"/>
      <c r="O204" s="792"/>
      <c r="P204" s="792"/>
      <c r="Q204" s="792"/>
      <c r="R204" s="792"/>
      <c r="S204" s="792"/>
      <c r="T204" s="792"/>
      <c r="U204" s="792"/>
      <c r="V204" s="792"/>
      <c r="W204" s="792"/>
      <c r="X204" s="792"/>
      <c r="Y204" s="792"/>
      <c r="Z204" s="793"/>
      <c r="AA204" s="436"/>
      <c r="AB204" s="436"/>
      <c r="AC204" s="436"/>
      <c r="AD204" s="436"/>
      <c r="AE204" s="436"/>
      <c r="AF204" s="436"/>
      <c r="AG204" s="436"/>
      <c r="AH204" s="436"/>
      <c r="AI204" s="436"/>
      <c r="AJ204" s="436"/>
      <c r="AK204" s="436"/>
      <c r="AL204" s="436"/>
      <c r="AM204" s="436"/>
      <c r="AN204" s="436"/>
      <c r="AO204" s="436"/>
      <c r="AP204" s="436"/>
      <c r="AQ204" s="436"/>
      <c r="AR204" s="436"/>
      <c r="AS204" s="436"/>
      <c r="AT204" s="436"/>
      <c r="AU204" s="436"/>
      <c r="AV204" s="436"/>
      <c r="AW204" s="436"/>
      <c r="AX204" s="436"/>
      <c r="AY204" s="436"/>
    </row>
    <row r="205" spans="1:51" s="13" customFormat="1" ht="15.75" hidden="1">
      <c r="A205" s="459"/>
      <c r="B205" s="791"/>
      <c r="C205" s="792"/>
      <c r="D205" s="792"/>
      <c r="E205" s="792"/>
      <c r="F205" s="791"/>
      <c r="G205" s="791"/>
      <c r="H205" s="791"/>
      <c r="I205" s="791"/>
      <c r="J205" s="791"/>
      <c r="K205" s="791"/>
      <c r="L205" s="792"/>
      <c r="M205" s="792"/>
      <c r="N205" s="792"/>
      <c r="O205" s="792"/>
      <c r="P205" s="792"/>
      <c r="Q205" s="792"/>
      <c r="R205" s="792"/>
      <c r="S205" s="792"/>
      <c r="T205" s="792"/>
      <c r="U205" s="792"/>
      <c r="V205" s="792"/>
      <c r="W205" s="792"/>
      <c r="X205" s="792"/>
      <c r="Y205" s="792"/>
      <c r="Z205" s="793"/>
      <c r="AA205" s="436"/>
      <c r="AB205" s="436"/>
      <c r="AC205" s="436"/>
      <c r="AD205" s="436"/>
      <c r="AE205" s="436"/>
      <c r="AF205" s="436"/>
      <c r="AG205" s="436"/>
      <c r="AH205" s="436"/>
      <c r="AI205" s="436"/>
      <c r="AJ205" s="436"/>
      <c r="AK205" s="436"/>
      <c r="AL205" s="436"/>
      <c r="AM205" s="436"/>
      <c r="AN205" s="436"/>
      <c r="AO205" s="436"/>
      <c r="AP205" s="436"/>
      <c r="AQ205" s="436"/>
      <c r="AR205" s="436"/>
      <c r="AS205" s="436"/>
      <c r="AT205" s="436"/>
      <c r="AU205" s="436"/>
      <c r="AV205" s="436"/>
      <c r="AW205" s="436"/>
      <c r="AX205" s="436"/>
      <c r="AY205" s="436"/>
    </row>
    <row r="206" spans="1:51" s="13" customFormat="1" ht="15.75" hidden="1">
      <c r="A206" s="459"/>
      <c r="B206" s="791"/>
      <c r="C206" s="792"/>
      <c r="D206" s="792"/>
      <c r="E206" s="792"/>
      <c r="F206" s="791"/>
      <c r="G206" s="791"/>
      <c r="H206" s="791"/>
      <c r="I206" s="791"/>
      <c r="J206" s="791"/>
      <c r="K206" s="791"/>
      <c r="L206" s="792"/>
      <c r="M206" s="792"/>
      <c r="N206" s="792"/>
      <c r="O206" s="792"/>
      <c r="P206" s="792"/>
      <c r="Q206" s="792"/>
      <c r="R206" s="792"/>
      <c r="S206" s="792"/>
      <c r="T206" s="792"/>
      <c r="U206" s="792"/>
      <c r="V206" s="792"/>
      <c r="W206" s="792"/>
      <c r="X206" s="792"/>
      <c r="Y206" s="792"/>
      <c r="Z206" s="793"/>
      <c r="AA206" s="436"/>
      <c r="AB206" s="436"/>
      <c r="AC206" s="436"/>
      <c r="AD206" s="436"/>
      <c r="AE206" s="436"/>
      <c r="AF206" s="436"/>
      <c r="AG206" s="436"/>
      <c r="AH206" s="436"/>
      <c r="AI206" s="436"/>
      <c r="AJ206" s="436"/>
      <c r="AK206" s="436"/>
      <c r="AL206" s="436"/>
      <c r="AM206" s="436"/>
      <c r="AN206" s="436"/>
      <c r="AO206" s="436"/>
      <c r="AP206" s="436"/>
      <c r="AQ206" s="436"/>
      <c r="AR206" s="436"/>
      <c r="AS206" s="436"/>
      <c r="AT206" s="436"/>
      <c r="AU206" s="436"/>
      <c r="AV206" s="436"/>
      <c r="AW206" s="436"/>
      <c r="AX206" s="436"/>
      <c r="AY206" s="436"/>
    </row>
    <row r="207" spans="1:51" s="13" customFormat="1" ht="15.75" hidden="1">
      <c r="A207" s="459"/>
      <c r="B207" s="791"/>
      <c r="C207" s="792"/>
      <c r="D207" s="792"/>
      <c r="E207" s="792"/>
      <c r="F207" s="791"/>
      <c r="G207" s="791"/>
      <c r="H207" s="791"/>
      <c r="I207" s="791"/>
      <c r="J207" s="791"/>
      <c r="K207" s="791"/>
      <c r="L207" s="792"/>
      <c r="M207" s="792"/>
      <c r="N207" s="792"/>
      <c r="O207" s="792"/>
      <c r="P207" s="792"/>
      <c r="Q207" s="792"/>
      <c r="R207" s="792"/>
      <c r="S207" s="792"/>
      <c r="T207" s="792"/>
      <c r="U207" s="792"/>
      <c r="V207" s="792"/>
      <c r="W207" s="792"/>
      <c r="X207" s="792"/>
      <c r="Y207" s="792"/>
      <c r="Z207" s="793"/>
      <c r="AA207" s="436"/>
      <c r="AB207" s="436"/>
      <c r="AC207" s="436"/>
      <c r="AD207" s="436"/>
      <c r="AE207" s="436"/>
      <c r="AF207" s="436"/>
      <c r="AG207" s="436"/>
      <c r="AH207" s="436"/>
      <c r="AI207" s="436"/>
      <c r="AJ207" s="436"/>
      <c r="AK207" s="436"/>
      <c r="AL207" s="436"/>
      <c r="AM207" s="436"/>
      <c r="AN207" s="436"/>
      <c r="AO207" s="436"/>
      <c r="AP207" s="436"/>
      <c r="AQ207" s="436"/>
      <c r="AR207" s="436"/>
      <c r="AS207" s="436"/>
      <c r="AT207" s="436"/>
      <c r="AU207" s="436"/>
      <c r="AV207" s="436"/>
      <c r="AW207" s="436"/>
      <c r="AX207" s="436"/>
      <c r="AY207" s="436"/>
    </row>
    <row r="208" spans="1:51" s="13" customFormat="1" ht="15.75" hidden="1">
      <c r="A208" s="459"/>
      <c r="B208" s="791"/>
      <c r="C208" s="792"/>
      <c r="D208" s="792"/>
      <c r="E208" s="792"/>
      <c r="F208" s="791"/>
      <c r="G208" s="791"/>
      <c r="H208" s="791"/>
      <c r="I208" s="791"/>
      <c r="J208" s="791"/>
      <c r="K208" s="791"/>
      <c r="L208" s="792"/>
      <c r="M208" s="792"/>
      <c r="N208" s="792"/>
      <c r="O208" s="792"/>
      <c r="P208" s="792"/>
      <c r="Q208" s="792"/>
      <c r="R208" s="792"/>
      <c r="S208" s="792"/>
      <c r="T208" s="792"/>
      <c r="U208" s="792"/>
      <c r="V208" s="792"/>
      <c r="W208" s="792"/>
      <c r="X208" s="792"/>
      <c r="Y208" s="792"/>
      <c r="Z208" s="793"/>
      <c r="AA208" s="436"/>
      <c r="AB208" s="436"/>
      <c r="AC208" s="436"/>
      <c r="AD208" s="436"/>
      <c r="AE208" s="436"/>
      <c r="AF208" s="436"/>
      <c r="AG208" s="436"/>
      <c r="AH208" s="436"/>
      <c r="AI208" s="436"/>
      <c r="AJ208" s="436"/>
      <c r="AK208" s="436"/>
      <c r="AL208" s="436"/>
      <c r="AM208" s="436"/>
      <c r="AN208" s="436"/>
      <c r="AO208" s="436"/>
      <c r="AP208" s="436"/>
      <c r="AQ208" s="436"/>
      <c r="AR208" s="436"/>
      <c r="AS208" s="436"/>
      <c r="AT208" s="436"/>
      <c r="AU208" s="436"/>
      <c r="AV208" s="436"/>
      <c r="AW208" s="436"/>
      <c r="AX208" s="436"/>
      <c r="AY208" s="436"/>
    </row>
    <row r="209" spans="1:51" s="13" customFormat="1" ht="15.75" hidden="1">
      <c r="A209" s="459"/>
      <c r="B209" s="791"/>
      <c r="C209" s="792"/>
      <c r="D209" s="792"/>
      <c r="E209" s="792"/>
      <c r="F209" s="791"/>
      <c r="G209" s="791"/>
      <c r="H209" s="791"/>
      <c r="I209" s="791"/>
      <c r="J209" s="791"/>
      <c r="K209" s="791"/>
      <c r="L209" s="792"/>
      <c r="M209" s="792"/>
      <c r="N209" s="792"/>
      <c r="O209" s="792"/>
      <c r="P209" s="792"/>
      <c r="Q209" s="792"/>
      <c r="R209" s="792"/>
      <c r="S209" s="792"/>
      <c r="T209" s="792"/>
      <c r="U209" s="792"/>
      <c r="V209" s="792"/>
      <c r="W209" s="792"/>
      <c r="X209" s="792"/>
      <c r="Y209" s="792"/>
      <c r="Z209" s="793"/>
      <c r="AA209" s="436"/>
      <c r="AB209" s="436"/>
      <c r="AC209" s="436"/>
      <c r="AD209" s="436"/>
      <c r="AE209" s="436"/>
      <c r="AF209" s="436"/>
      <c r="AG209" s="436"/>
      <c r="AH209" s="436"/>
      <c r="AI209" s="436"/>
      <c r="AJ209" s="436"/>
      <c r="AK209" s="436"/>
      <c r="AL209" s="436"/>
      <c r="AM209" s="436"/>
      <c r="AN209" s="436"/>
      <c r="AO209" s="436"/>
      <c r="AP209" s="436"/>
      <c r="AQ209" s="436"/>
      <c r="AR209" s="436"/>
      <c r="AS209" s="436"/>
      <c r="AT209" s="436"/>
      <c r="AU209" s="436"/>
      <c r="AV209" s="436"/>
      <c r="AW209" s="436"/>
      <c r="AX209" s="436"/>
      <c r="AY209" s="436"/>
    </row>
    <row r="210" spans="1:51" s="13" customFormat="1" ht="15.75" hidden="1">
      <c r="A210" s="459"/>
      <c r="B210" s="791"/>
      <c r="C210" s="792"/>
      <c r="D210" s="792"/>
      <c r="E210" s="792"/>
      <c r="F210" s="791"/>
      <c r="G210" s="791"/>
      <c r="H210" s="791"/>
      <c r="I210" s="791"/>
      <c r="J210" s="791"/>
      <c r="K210" s="791"/>
      <c r="L210" s="792"/>
      <c r="M210" s="792"/>
      <c r="N210" s="792"/>
      <c r="O210" s="792"/>
      <c r="P210" s="792"/>
      <c r="Q210" s="792"/>
      <c r="R210" s="792"/>
      <c r="S210" s="792"/>
      <c r="T210" s="792"/>
      <c r="U210" s="792"/>
      <c r="V210" s="792"/>
      <c r="W210" s="792"/>
      <c r="X210" s="792"/>
      <c r="Y210" s="792"/>
      <c r="Z210" s="793"/>
      <c r="AA210" s="436"/>
      <c r="AB210" s="436"/>
      <c r="AC210" s="436"/>
      <c r="AD210" s="436"/>
      <c r="AE210" s="436"/>
      <c r="AF210" s="436"/>
      <c r="AG210" s="436"/>
      <c r="AH210" s="436"/>
      <c r="AI210" s="436"/>
      <c r="AJ210" s="436"/>
      <c r="AK210" s="436"/>
      <c r="AL210" s="436"/>
      <c r="AM210" s="436"/>
      <c r="AN210" s="436"/>
      <c r="AO210" s="436"/>
      <c r="AP210" s="436"/>
      <c r="AQ210" s="436"/>
      <c r="AR210" s="436"/>
      <c r="AS210" s="436"/>
      <c r="AT210" s="436"/>
      <c r="AU210" s="436"/>
      <c r="AV210" s="436"/>
      <c r="AW210" s="436"/>
      <c r="AX210" s="436"/>
      <c r="AY210" s="436"/>
    </row>
    <row r="211" spans="1:51" s="13" customFormat="1" ht="15.75" hidden="1">
      <c r="A211" s="459"/>
      <c r="B211" s="791"/>
      <c r="C211" s="792"/>
      <c r="D211" s="792"/>
      <c r="E211" s="792"/>
      <c r="F211" s="791"/>
      <c r="G211" s="791"/>
      <c r="H211" s="791"/>
      <c r="I211" s="791"/>
      <c r="J211" s="791"/>
      <c r="K211" s="791"/>
      <c r="L211" s="792"/>
      <c r="M211" s="792"/>
      <c r="N211" s="792"/>
      <c r="O211" s="792"/>
      <c r="P211" s="792"/>
      <c r="Q211" s="792"/>
      <c r="R211" s="792"/>
      <c r="S211" s="792"/>
      <c r="T211" s="792"/>
      <c r="U211" s="792"/>
      <c r="V211" s="792"/>
      <c r="W211" s="792"/>
      <c r="X211" s="792"/>
      <c r="Y211" s="792"/>
      <c r="Z211" s="793"/>
      <c r="AA211" s="436"/>
      <c r="AB211" s="436"/>
      <c r="AC211" s="436"/>
      <c r="AD211" s="436"/>
      <c r="AE211" s="436"/>
      <c r="AF211" s="436"/>
      <c r="AG211" s="436"/>
      <c r="AH211" s="436"/>
      <c r="AI211" s="436"/>
      <c r="AJ211" s="436"/>
      <c r="AK211" s="436"/>
      <c r="AL211" s="436"/>
      <c r="AM211" s="436"/>
      <c r="AN211" s="436"/>
      <c r="AO211" s="436"/>
      <c r="AP211" s="436"/>
      <c r="AQ211" s="436"/>
      <c r="AR211" s="436"/>
      <c r="AS211" s="436"/>
      <c r="AT211" s="436"/>
      <c r="AU211" s="436"/>
      <c r="AV211" s="436"/>
      <c r="AW211" s="436"/>
      <c r="AX211" s="436"/>
      <c r="AY211" s="436"/>
    </row>
    <row r="212" spans="1:51" s="13" customFormat="1" ht="15.75" hidden="1">
      <c r="A212" s="459"/>
      <c r="B212" s="532"/>
      <c r="C212" s="533"/>
      <c r="D212" s="534"/>
      <c r="E212" s="534"/>
      <c r="F212" s="533"/>
      <c r="G212" s="533"/>
      <c r="H212" s="533"/>
      <c r="I212" s="532"/>
      <c r="J212" s="532"/>
      <c r="K212" s="532"/>
      <c r="L212" s="532"/>
      <c r="M212" s="532"/>
      <c r="N212" s="532"/>
      <c r="O212" s="532"/>
      <c r="P212" s="532"/>
      <c r="Q212" s="532"/>
      <c r="R212" s="532"/>
      <c r="S212" s="532"/>
      <c r="T212" s="532"/>
      <c r="U212" s="532"/>
      <c r="V212" s="532"/>
      <c r="W212" s="532"/>
      <c r="X212" s="532"/>
      <c r="Y212" s="532"/>
      <c r="Z212" s="532"/>
      <c r="AA212" s="436"/>
      <c r="AB212" s="436"/>
      <c r="AC212" s="436"/>
      <c r="AD212" s="436"/>
      <c r="AE212" s="436"/>
      <c r="AF212" s="436"/>
      <c r="AG212" s="436"/>
      <c r="AH212" s="436"/>
      <c r="AI212" s="436"/>
      <c r="AJ212" s="436"/>
      <c r="AK212" s="436"/>
      <c r="AL212" s="436"/>
      <c r="AM212" s="436"/>
      <c r="AN212" s="436"/>
      <c r="AO212" s="436"/>
      <c r="AP212" s="436"/>
      <c r="AQ212" s="436"/>
      <c r="AR212" s="436"/>
      <c r="AS212" s="436"/>
      <c r="AT212" s="436"/>
      <c r="AU212" s="436"/>
      <c r="AV212" s="436"/>
      <c r="AW212" s="436"/>
      <c r="AX212" s="436"/>
      <c r="AY212" s="436"/>
    </row>
    <row r="213" spans="1:51" s="13" customFormat="1" ht="15.75" hidden="1">
      <c r="A213" s="459"/>
      <c r="B213" s="532"/>
      <c r="C213" s="533"/>
      <c r="D213" s="534"/>
      <c r="E213" s="534"/>
      <c r="F213" s="533"/>
      <c r="G213" s="533"/>
      <c r="H213" s="533"/>
      <c r="I213" s="532"/>
      <c r="J213" s="532"/>
      <c r="K213" s="532"/>
      <c r="L213" s="532"/>
      <c r="M213" s="532"/>
      <c r="N213" s="532"/>
      <c r="O213" s="532"/>
      <c r="P213" s="532"/>
      <c r="Q213" s="532"/>
      <c r="R213" s="532"/>
      <c r="S213" s="532"/>
      <c r="T213" s="532"/>
      <c r="U213" s="532"/>
      <c r="V213" s="532"/>
      <c r="W213" s="532"/>
      <c r="X213" s="532"/>
      <c r="Y213" s="532"/>
      <c r="Z213" s="532"/>
      <c r="AA213" s="436"/>
      <c r="AB213" s="436"/>
      <c r="AC213" s="436"/>
      <c r="AD213" s="436"/>
      <c r="AE213" s="436"/>
      <c r="AF213" s="436"/>
      <c r="AG213" s="436"/>
      <c r="AH213" s="436"/>
      <c r="AI213" s="436"/>
      <c r="AJ213" s="436"/>
      <c r="AK213" s="436"/>
      <c r="AL213" s="436"/>
      <c r="AM213" s="436"/>
      <c r="AN213" s="436"/>
      <c r="AO213" s="436"/>
      <c r="AP213" s="436"/>
      <c r="AQ213" s="436"/>
      <c r="AR213" s="436"/>
      <c r="AS213" s="436"/>
      <c r="AT213" s="436"/>
      <c r="AU213" s="436"/>
      <c r="AV213" s="436"/>
      <c r="AW213" s="436"/>
      <c r="AX213" s="436"/>
      <c r="AY213" s="436"/>
    </row>
    <row r="214" spans="1:51" s="13" customFormat="1" ht="15.75" hidden="1">
      <c r="A214" s="459"/>
      <c r="B214" s="532"/>
      <c r="C214" s="533"/>
      <c r="D214" s="534"/>
      <c r="E214" s="534"/>
      <c r="F214" s="533"/>
      <c r="G214" s="533"/>
      <c r="H214" s="533"/>
      <c r="I214" s="532"/>
      <c r="J214" s="532"/>
      <c r="K214" s="532"/>
      <c r="L214" s="532"/>
      <c r="M214" s="532"/>
      <c r="N214" s="532"/>
      <c r="O214" s="532"/>
      <c r="P214" s="532"/>
      <c r="Q214" s="532"/>
      <c r="R214" s="532"/>
      <c r="S214" s="532"/>
      <c r="T214" s="532"/>
      <c r="U214" s="532"/>
      <c r="V214" s="532"/>
      <c r="W214" s="532"/>
      <c r="X214" s="532"/>
      <c r="Y214" s="532"/>
      <c r="Z214" s="532"/>
      <c r="AA214" s="436"/>
      <c r="AB214" s="436"/>
      <c r="AC214" s="436"/>
      <c r="AD214" s="436"/>
      <c r="AE214" s="436"/>
      <c r="AF214" s="436"/>
      <c r="AG214" s="436"/>
      <c r="AH214" s="436"/>
      <c r="AI214" s="436"/>
      <c r="AJ214" s="436"/>
      <c r="AK214" s="436"/>
      <c r="AL214" s="436"/>
      <c r="AM214" s="436"/>
      <c r="AN214" s="436"/>
      <c r="AO214" s="436"/>
      <c r="AP214" s="436"/>
      <c r="AQ214" s="436"/>
      <c r="AR214" s="436"/>
      <c r="AS214" s="436"/>
      <c r="AT214" s="436"/>
      <c r="AU214" s="436"/>
      <c r="AV214" s="436"/>
      <c r="AW214" s="436"/>
      <c r="AX214" s="436"/>
      <c r="AY214" s="436"/>
    </row>
    <row r="215" spans="1:51" s="13" customFormat="1" ht="15.75" hidden="1">
      <c r="A215" s="459"/>
      <c r="B215" s="532"/>
      <c r="C215" s="533"/>
      <c r="D215" s="534"/>
      <c r="E215" s="534"/>
      <c r="F215" s="533"/>
      <c r="G215" s="533"/>
      <c r="H215" s="533"/>
      <c r="I215" s="532"/>
      <c r="J215" s="532"/>
      <c r="K215" s="532"/>
      <c r="L215" s="532"/>
      <c r="M215" s="532"/>
      <c r="N215" s="532"/>
      <c r="O215" s="532"/>
      <c r="P215" s="532"/>
      <c r="Q215" s="532"/>
      <c r="R215" s="532"/>
      <c r="S215" s="532"/>
      <c r="T215" s="532"/>
      <c r="U215" s="532"/>
      <c r="V215" s="532"/>
      <c r="W215" s="532"/>
      <c r="X215" s="532"/>
      <c r="Y215" s="532"/>
      <c r="Z215" s="532"/>
      <c r="AA215" s="436"/>
      <c r="AB215" s="436"/>
      <c r="AC215" s="436"/>
      <c r="AD215" s="436"/>
      <c r="AE215" s="436"/>
      <c r="AF215" s="436"/>
      <c r="AG215" s="436"/>
      <c r="AH215" s="436"/>
      <c r="AI215" s="436"/>
      <c r="AJ215" s="436"/>
      <c r="AK215" s="436"/>
      <c r="AL215" s="436"/>
      <c r="AM215" s="436"/>
      <c r="AN215" s="436"/>
      <c r="AO215" s="436"/>
      <c r="AP215" s="436"/>
      <c r="AQ215" s="436"/>
      <c r="AR215" s="436"/>
      <c r="AS215" s="436"/>
      <c r="AT215" s="436"/>
      <c r="AU215" s="436"/>
      <c r="AV215" s="436"/>
      <c r="AW215" s="436"/>
      <c r="AX215" s="436"/>
      <c r="AY215" s="436"/>
    </row>
    <row r="216" spans="1:51" s="13" customFormat="1" ht="15.75" hidden="1">
      <c r="A216" s="459"/>
      <c r="B216" s="532"/>
      <c r="C216" s="533"/>
      <c r="D216" s="534"/>
      <c r="E216" s="534"/>
      <c r="F216" s="533"/>
      <c r="G216" s="533"/>
      <c r="H216" s="533"/>
      <c r="I216" s="532"/>
      <c r="J216" s="532"/>
      <c r="K216" s="532"/>
      <c r="L216" s="532"/>
      <c r="M216" s="532"/>
      <c r="N216" s="532"/>
      <c r="O216" s="532"/>
      <c r="P216" s="532"/>
      <c r="Q216" s="532"/>
      <c r="R216" s="532"/>
      <c r="S216" s="532"/>
      <c r="T216" s="532"/>
      <c r="U216" s="532"/>
      <c r="V216" s="532"/>
      <c r="W216" s="532"/>
      <c r="X216" s="532"/>
      <c r="Y216" s="532"/>
      <c r="Z216" s="532"/>
      <c r="AA216" s="436"/>
      <c r="AB216" s="436"/>
      <c r="AC216" s="436"/>
      <c r="AD216" s="436"/>
      <c r="AE216" s="436"/>
      <c r="AF216" s="436"/>
      <c r="AG216" s="436"/>
      <c r="AH216" s="436"/>
      <c r="AI216" s="436"/>
      <c r="AJ216" s="436"/>
      <c r="AK216" s="436"/>
      <c r="AL216" s="436"/>
      <c r="AM216" s="436"/>
      <c r="AN216" s="436"/>
      <c r="AO216" s="436"/>
      <c r="AP216" s="436"/>
      <c r="AQ216" s="436"/>
      <c r="AR216" s="436"/>
      <c r="AS216" s="436"/>
      <c r="AT216" s="436"/>
      <c r="AU216" s="436"/>
      <c r="AV216" s="436"/>
      <c r="AW216" s="436"/>
      <c r="AX216" s="436"/>
      <c r="AY216" s="436"/>
    </row>
    <row r="217" spans="1:51" s="13" customFormat="1" ht="15.75" hidden="1">
      <c r="A217" s="459"/>
      <c r="B217" s="532"/>
      <c r="C217" s="533"/>
      <c r="D217" s="534"/>
      <c r="E217" s="534"/>
      <c r="F217" s="533"/>
      <c r="G217" s="533"/>
      <c r="H217" s="533"/>
      <c r="I217" s="532"/>
      <c r="J217" s="532"/>
      <c r="K217" s="532"/>
      <c r="L217" s="532"/>
      <c r="M217" s="532"/>
      <c r="N217" s="532"/>
      <c r="O217" s="532"/>
      <c r="P217" s="532"/>
      <c r="Q217" s="532"/>
      <c r="R217" s="532"/>
      <c r="S217" s="532"/>
      <c r="T217" s="532"/>
      <c r="U217" s="532"/>
      <c r="V217" s="532"/>
      <c r="W217" s="532"/>
      <c r="X217" s="532"/>
      <c r="Y217" s="532"/>
      <c r="Z217" s="532"/>
      <c r="AA217" s="436"/>
      <c r="AB217" s="436"/>
      <c r="AC217" s="436"/>
      <c r="AD217" s="436"/>
      <c r="AE217" s="436"/>
      <c r="AF217" s="436"/>
      <c r="AG217" s="436"/>
      <c r="AH217" s="436"/>
      <c r="AI217" s="436"/>
      <c r="AJ217" s="436"/>
      <c r="AK217" s="436"/>
      <c r="AL217" s="436"/>
      <c r="AM217" s="436"/>
      <c r="AN217" s="436"/>
      <c r="AO217" s="436"/>
      <c r="AP217" s="436"/>
      <c r="AQ217" s="436"/>
      <c r="AR217" s="436"/>
      <c r="AS217" s="436"/>
      <c r="AT217" s="436"/>
      <c r="AU217" s="436"/>
      <c r="AV217" s="436"/>
      <c r="AW217" s="436"/>
      <c r="AX217" s="436"/>
      <c r="AY217" s="436"/>
    </row>
    <row r="218" spans="1:51" s="13" customFormat="1" ht="15.75" hidden="1">
      <c r="A218" s="459"/>
      <c r="B218" s="532"/>
      <c r="C218" s="533"/>
      <c r="D218" s="534"/>
      <c r="E218" s="534"/>
      <c r="F218" s="533"/>
      <c r="G218" s="533"/>
      <c r="H218" s="533"/>
      <c r="I218" s="532"/>
      <c r="J218" s="532"/>
      <c r="K218" s="532"/>
      <c r="L218" s="532"/>
      <c r="M218" s="532"/>
      <c r="N218" s="532"/>
      <c r="O218" s="532"/>
      <c r="P218" s="532"/>
      <c r="Q218" s="532"/>
      <c r="R218" s="532"/>
      <c r="S218" s="532"/>
      <c r="T218" s="532"/>
      <c r="U218" s="532"/>
      <c r="V218" s="532"/>
      <c r="W218" s="532"/>
      <c r="X218" s="532"/>
      <c r="Y218" s="532"/>
      <c r="Z218" s="532"/>
      <c r="AA218" s="436"/>
      <c r="AB218" s="436"/>
      <c r="AC218" s="436"/>
      <c r="AD218" s="436"/>
      <c r="AE218" s="436"/>
      <c r="AF218" s="436"/>
      <c r="AG218" s="436"/>
      <c r="AH218" s="436"/>
      <c r="AI218" s="436"/>
      <c r="AJ218" s="436"/>
      <c r="AK218" s="436"/>
      <c r="AL218" s="436"/>
      <c r="AM218" s="436"/>
      <c r="AN218" s="436"/>
      <c r="AO218" s="436"/>
      <c r="AP218" s="436"/>
      <c r="AQ218" s="436"/>
      <c r="AR218" s="436"/>
      <c r="AS218" s="436"/>
      <c r="AT218" s="436"/>
      <c r="AU218" s="436"/>
      <c r="AV218" s="436"/>
      <c r="AW218" s="436"/>
      <c r="AX218" s="436"/>
      <c r="AY218" s="436"/>
    </row>
    <row r="219" spans="1:51" s="13" customFormat="1" ht="15.75" hidden="1">
      <c r="A219" s="459"/>
      <c r="B219" s="532"/>
      <c r="C219" s="533"/>
      <c r="D219" s="534"/>
      <c r="E219" s="534"/>
      <c r="F219" s="533"/>
      <c r="G219" s="533"/>
      <c r="H219" s="533"/>
      <c r="I219" s="532"/>
      <c r="J219" s="532"/>
      <c r="K219" s="532"/>
      <c r="L219" s="532"/>
      <c r="M219" s="532"/>
      <c r="N219" s="532"/>
      <c r="O219" s="532"/>
      <c r="P219" s="532"/>
      <c r="Q219" s="532"/>
      <c r="R219" s="532"/>
      <c r="S219" s="532"/>
      <c r="T219" s="532"/>
      <c r="U219" s="532"/>
      <c r="V219" s="532"/>
      <c r="W219" s="532"/>
      <c r="X219" s="532"/>
      <c r="Y219" s="532"/>
      <c r="Z219" s="532"/>
      <c r="AA219" s="436"/>
      <c r="AB219" s="436"/>
      <c r="AC219" s="436"/>
      <c r="AD219" s="436"/>
      <c r="AE219" s="436"/>
      <c r="AF219" s="436"/>
      <c r="AG219" s="436"/>
      <c r="AH219" s="436"/>
      <c r="AI219" s="436"/>
      <c r="AJ219" s="436"/>
      <c r="AK219" s="436"/>
      <c r="AL219" s="436"/>
      <c r="AM219" s="436"/>
      <c r="AN219" s="436"/>
      <c r="AO219" s="436"/>
      <c r="AP219" s="436"/>
      <c r="AQ219" s="436"/>
      <c r="AR219" s="436"/>
      <c r="AS219" s="436"/>
      <c r="AT219" s="436"/>
      <c r="AU219" s="436"/>
      <c r="AV219" s="436"/>
      <c r="AW219" s="436"/>
      <c r="AX219" s="436"/>
      <c r="AY219" s="436"/>
    </row>
    <row r="220" spans="1:51" s="13" customFormat="1" ht="15.75" hidden="1">
      <c r="A220" s="459"/>
      <c r="B220" s="532"/>
      <c r="C220" s="533"/>
      <c r="D220" s="534"/>
      <c r="E220" s="534"/>
      <c r="F220" s="533"/>
      <c r="G220" s="533"/>
      <c r="H220" s="533"/>
      <c r="I220" s="532"/>
      <c r="J220" s="532"/>
      <c r="K220" s="532"/>
      <c r="L220" s="532"/>
      <c r="M220" s="532"/>
      <c r="N220" s="532"/>
      <c r="O220" s="532"/>
      <c r="P220" s="532"/>
      <c r="Q220" s="532"/>
      <c r="R220" s="532"/>
      <c r="S220" s="532"/>
      <c r="T220" s="532"/>
      <c r="U220" s="532"/>
      <c r="V220" s="532"/>
      <c r="W220" s="532"/>
      <c r="X220" s="532"/>
      <c r="Y220" s="532"/>
      <c r="Z220" s="532"/>
      <c r="AA220" s="436"/>
      <c r="AB220" s="436"/>
      <c r="AC220" s="436"/>
      <c r="AD220" s="436"/>
      <c r="AE220" s="436"/>
      <c r="AF220" s="436"/>
      <c r="AG220" s="436"/>
      <c r="AH220" s="436"/>
      <c r="AI220" s="436"/>
      <c r="AJ220" s="436"/>
      <c r="AK220" s="436"/>
      <c r="AL220" s="436"/>
      <c r="AM220" s="436"/>
      <c r="AN220" s="436"/>
      <c r="AO220" s="436"/>
      <c r="AP220" s="436"/>
      <c r="AQ220" s="436"/>
      <c r="AR220" s="436"/>
      <c r="AS220" s="436"/>
      <c r="AT220" s="436"/>
      <c r="AU220" s="436"/>
      <c r="AV220" s="436"/>
      <c r="AW220" s="436"/>
      <c r="AX220" s="436"/>
      <c r="AY220" s="436"/>
    </row>
    <row r="221" spans="1:51" s="13" customFormat="1" ht="15.75" hidden="1">
      <c r="A221" s="459"/>
      <c r="B221" s="532"/>
      <c r="C221" s="533"/>
      <c r="D221" s="534"/>
      <c r="E221" s="534"/>
      <c r="F221" s="533"/>
      <c r="G221" s="533"/>
      <c r="H221" s="533"/>
      <c r="I221" s="532"/>
      <c r="J221" s="532"/>
      <c r="K221" s="532"/>
      <c r="L221" s="532"/>
      <c r="M221" s="532"/>
      <c r="N221" s="532"/>
      <c r="O221" s="532"/>
      <c r="P221" s="532"/>
      <c r="Q221" s="532"/>
      <c r="R221" s="532"/>
      <c r="S221" s="532"/>
      <c r="T221" s="532"/>
      <c r="U221" s="532"/>
      <c r="V221" s="532"/>
      <c r="W221" s="532"/>
      <c r="X221" s="532"/>
      <c r="Y221" s="532"/>
      <c r="Z221" s="532"/>
      <c r="AA221" s="436"/>
      <c r="AB221" s="436"/>
      <c r="AC221" s="436"/>
      <c r="AD221" s="436"/>
      <c r="AE221" s="436"/>
      <c r="AF221" s="436"/>
      <c r="AG221" s="436"/>
      <c r="AH221" s="436"/>
      <c r="AI221" s="436"/>
      <c r="AJ221" s="436"/>
      <c r="AK221" s="436"/>
      <c r="AL221" s="436"/>
      <c r="AM221" s="436"/>
      <c r="AN221" s="436"/>
      <c r="AO221" s="436"/>
      <c r="AP221" s="436"/>
      <c r="AQ221" s="436"/>
      <c r="AR221" s="436"/>
      <c r="AS221" s="436"/>
      <c r="AT221" s="436"/>
      <c r="AU221" s="436"/>
      <c r="AV221" s="436"/>
      <c r="AW221" s="436"/>
      <c r="AX221" s="436"/>
      <c r="AY221" s="436"/>
    </row>
    <row r="222" spans="1:51" s="13" customFormat="1" ht="15.75" hidden="1">
      <c r="A222" s="459"/>
      <c r="B222" s="532"/>
      <c r="C222" s="533"/>
      <c r="D222" s="534"/>
      <c r="E222" s="534"/>
      <c r="F222" s="533"/>
      <c r="G222" s="533"/>
      <c r="H222" s="533"/>
      <c r="I222" s="532"/>
      <c r="J222" s="532"/>
      <c r="K222" s="532"/>
      <c r="L222" s="532"/>
      <c r="M222" s="532"/>
      <c r="N222" s="532"/>
      <c r="O222" s="532"/>
      <c r="P222" s="532"/>
      <c r="Q222" s="532"/>
      <c r="R222" s="532"/>
      <c r="S222" s="532"/>
      <c r="T222" s="532"/>
      <c r="U222" s="532"/>
      <c r="V222" s="532"/>
      <c r="W222" s="532"/>
      <c r="X222" s="532"/>
      <c r="Y222" s="532"/>
      <c r="Z222" s="532"/>
      <c r="AA222" s="436"/>
      <c r="AB222" s="436"/>
      <c r="AC222" s="436"/>
      <c r="AD222" s="436"/>
      <c r="AE222" s="436"/>
      <c r="AF222" s="436"/>
      <c r="AG222" s="436"/>
      <c r="AH222" s="436"/>
      <c r="AI222" s="436"/>
      <c r="AJ222" s="436"/>
      <c r="AK222" s="436"/>
      <c r="AL222" s="436"/>
      <c r="AM222" s="436"/>
      <c r="AN222" s="436"/>
      <c r="AO222" s="436"/>
      <c r="AP222" s="436"/>
      <c r="AQ222" s="436"/>
      <c r="AR222" s="436"/>
      <c r="AS222" s="436"/>
      <c r="AT222" s="436"/>
      <c r="AU222" s="436"/>
      <c r="AV222" s="436"/>
      <c r="AW222" s="436"/>
      <c r="AX222" s="436"/>
      <c r="AY222" s="436"/>
    </row>
    <row r="223" spans="1:51" s="13" customFormat="1" ht="15.75" hidden="1">
      <c r="A223" s="459"/>
      <c r="B223" s="532"/>
      <c r="C223" s="533"/>
      <c r="D223" s="534"/>
      <c r="E223" s="534"/>
      <c r="F223" s="533"/>
      <c r="G223" s="533"/>
      <c r="H223" s="533"/>
      <c r="I223" s="532"/>
      <c r="J223" s="532"/>
      <c r="K223" s="532"/>
      <c r="L223" s="532"/>
      <c r="M223" s="532"/>
      <c r="N223" s="532"/>
      <c r="O223" s="532"/>
      <c r="P223" s="532"/>
      <c r="Q223" s="532"/>
      <c r="R223" s="532"/>
      <c r="S223" s="532"/>
      <c r="T223" s="532"/>
      <c r="U223" s="532"/>
      <c r="V223" s="532"/>
      <c r="W223" s="532"/>
      <c r="X223" s="532"/>
      <c r="Y223" s="532"/>
      <c r="Z223" s="532"/>
      <c r="AA223" s="436"/>
      <c r="AB223" s="436"/>
      <c r="AC223" s="436"/>
      <c r="AD223" s="436"/>
      <c r="AE223" s="436"/>
      <c r="AF223" s="436"/>
      <c r="AG223" s="436"/>
      <c r="AH223" s="436"/>
      <c r="AI223" s="436"/>
      <c r="AJ223" s="436"/>
      <c r="AK223" s="436"/>
      <c r="AL223" s="436"/>
      <c r="AM223" s="436"/>
      <c r="AN223" s="436"/>
      <c r="AO223" s="436"/>
      <c r="AP223" s="436"/>
      <c r="AQ223" s="436"/>
      <c r="AR223" s="436"/>
      <c r="AS223" s="436"/>
      <c r="AT223" s="436"/>
      <c r="AU223" s="436"/>
      <c r="AV223" s="436"/>
      <c r="AW223" s="436"/>
      <c r="AX223" s="436"/>
      <c r="AY223" s="436"/>
    </row>
    <row r="224" spans="1:51" s="13" customFormat="1" ht="15.75" hidden="1">
      <c r="A224" s="459"/>
      <c r="B224" s="532"/>
      <c r="C224" s="533"/>
      <c r="D224" s="534"/>
      <c r="E224" s="534"/>
      <c r="F224" s="533"/>
      <c r="G224" s="533"/>
      <c r="H224" s="533"/>
      <c r="I224" s="532"/>
      <c r="J224" s="532"/>
      <c r="K224" s="532"/>
      <c r="L224" s="532"/>
      <c r="M224" s="532"/>
      <c r="N224" s="532"/>
      <c r="O224" s="532"/>
      <c r="P224" s="532"/>
      <c r="Q224" s="532"/>
      <c r="R224" s="532"/>
      <c r="S224" s="532"/>
      <c r="T224" s="532"/>
      <c r="U224" s="532"/>
      <c r="V224" s="532"/>
      <c r="W224" s="532"/>
      <c r="X224" s="532"/>
      <c r="Y224" s="532"/>
      <c r="Z224" s="532"/>
      <c r="AA224" s="436"/>
      <c r="AB224" s="436"/>
      <c r="AC224" s="436"/>
      <c r="AD224" s="436"/>
      <c r="AE224" s="436"/>
      <c r="AF224" s="436"/>
      <c r="AG224" s="436"/>
      <c r="AH224" s="436"/>
      <c r="AI224" s="436"/>
      <c r="AJ224" s="436"/>
      <c r="AK224" s="436"/>
      <c r="AL224" s="436"/>
      <c r="AM224" s="436"/>
      <c r="AN224" s="436"/>
      <c r="AO224" s="436"/>
      <c r="AP224" s="436"/>
      <c r="AQ224" s="436"/>
      <c r="AR224" s="436"/>
      <c r="AS224" s="436"/>
      <c r="AT224" s="436"/>
      <c r="AU224" s="436"/>
      <c r="AV224" s="436"/>
      <c r="AW224" s="436"/>
      <c r="AX224" s="436"/>
      <c r="AY224" s="436"/>
    </row>
    <row r="225" spans="1:51" s="13" customFormat="1" ht="15.75" hidden="1">
      <c r="A225" s="459"/>
      <c r="B225" s="532"/>
      <c r="C225" s="533"/>
      <c r="D225" s="534"/>
      <c r="E225" s="534"/>
      <c r="F225" s="533"/>
      <c r="G225" s="533"/>
      <c r="H225" s="533"/>
      <c r="I225" s="532"/>
      <c r="J225" s="532"/>
      <c r="K225" s="532"/>
      <c r="L225" s="532"/>
      <c r="M225" s="532"/>
      <c r="N225" s="532"/>
      <c r="O225" s="532"/>
      <c r="P225" s="532"/>
      <c r="Q225" s="532"/>
      <c r="R225" s="532"/>
      <c r="S225" s="532"/>
      <c r="T225" s="532"/>
      <c r="U225" s="532"/>
      <c r="V225" s="532"/>
      <c r="W225" s="532"/>
      <c r="X225" s="532"/>
      <c r="Y225" s="532"/>
      <c r="Z225" s="532"/>
      <c r="AA225" s="436"/>
      <c r="AB225" s="436"/>
      <c r="AC225" s="436"/>
      <c r="AD225" s="436"/>
      <c r="AE225" s="436"/>
      <c r="AF225" s="436"/>
      <c r="AG225" s="436"/>
      <c r="AH225" s="436"/>
      <c r="AI225" s="436"/>
      <c r="AJ225" s="436"/>
      <c r="AK225" s="436"/>
      <c r="AL225" s="436"/>
      <c r="AM225" s="436"/>
      <c r="AN225" s="436"/>
      <c r="AO225" s="436"/>
      <c r="AP225" s="436"/>
      <c r="AQ225" s="436"/>
      <c r="AR225" s="436"/>
      <c r="AS225" s="436"/>
      <c r="AT225" s="436"/>
      <c r="AU225" s="436"/>
      <c r="AV225" s="436"/>
      <c r="AW225" s="436"/>
      <c r="AX225" s="436"/>
      <c r="AY225" s="436"/>
    </row>
    <row r="226" spans="1:51" s="13" customFormat="1" ht="15.75" hidden="1">
      <c r="A226" s="459"/>
      <c r="B226" s="532"/>
      <c r="C226" s="533"/>
      <c r="D226" s="534"/>
      <c r="E226" s="534"/>
      <c r="F226" s="533"/>
      <c r="G226" s="533"/>
      <c r="H226" s="533"/>
      <c r="I226" s="532"/>
      <c r="J226" s="532"/>
      <c r="K226" s="532"/>
      <c r="L226" s="532"/>
      <c r="M226" s="532"/>
      <c r="N226" s="532"/>
      <c r="O226" s="532"/>
      <c r="P226" s="532"/>
      <c r="Q226" s="532"/>
      <c r="R226" s="532"/>
      <c r="S226" s="532"/>
      <c r="T226" s="532"/>
      <c r="U226" s="532"/>
      <c r="V226" s="532"/>
      <c r="W226" s="532"/>
      <c r="X226" s="532"/>
      <c r="Y226" s="532"/>
      <c r="Z226" s="532"/>
      <c r="AA226" s="436"/>
      <c r="AB226" s="436"/>
      <c r="AC226" s="436"/>
      <c r="AD226" s="436"/>
      <c r="AE226" s="436"/>
      <c r="AF226" s="436"/>
      <c r="AG226" s="436"/>
      <c r="AH226" s="436"/>
      <c r="AI226" s="436"/>
      <c r="AJ226" s="436"/>
      <c r="AK226" s="436"/>
      <c r="AL226" s="436"/>
      <c r="AM226" s="436"/>
      <c r="AN226" s="436"/>
      <c r="AO226" s="436"/>
      <c r="AP226" s="436"/>
      <c r="AQ226" s="436"/>
      <c r="AR226" s="436"/>
      <c r="AS226" s="436"/>
      <c r="AT226" s="436"/>
      <c r="AU226" s="436"/>
      <c r="AV226" s="436"/>
      <c r="AW226" s="436"/>
      <c r="AX226" s="436"/>
      <c r="AY226" s="436"/>
    </row>
    <row r="227" spans="1:51" s="13" customFormat="1" ht="15.75" hidden="1">
      <c r="A227" s="459"/>
      <c r="B227" s="532"/>
      <c r="C227" s="533"/>
      <c r="D227" s="534"/>
      <c r="E227" s="534"/>
      <c r="F227" s="533"/>
      <c r="G227" s="533"/>
      <c r="H227" s="533"/>
      <c r="I227" s="532"/>
      <c r="J227" s="532"/>
      <c r="K227" s="532"/>
      <c r="L227" s="532"/>
      <c r="M227" s="532"/>
      <c r="N227" s="532"/>
      <c r="O227" s="532"/>
      <c r="P227" s="532"/>
      <c r="Q227" s="532"/>
      <c r="R227" s="532"/>
      <c r="S227" s="532"/>
      <c r="T227" s="532"/>
      <c r="U227" s="532"/>
      <c r="V227" s="532"/>
      <c r="W227" s="532"/>
      <c r="X227" s="532"/>
      <c r="Y227" s="532"/>
      <c r="Z227" s="532"/>
      <c r="AA227" s="436"/>
      <c r="AB227" s="436"/>
      <c r="AC227" s="436"/>
      <c r="AD227" s="436"/>
      <c r="AE227" s="436"/>
      <c r="AF227" s="436"/>
      <c r="AG227" s="436"/>
      <c r="AH227" s="436"/>
      <c r="AI227" s="436"/>
      <c r="AJ227" s="436"/>
      <c r="AK227" s="436"/>
      <c r="AL227" s="436"/>
      <c r="AM227" s="436"/>
      <c r="AN227" s="436"/>
      <c r="AO227" s="436"/>
      <c r="AP227" s="436"/>
      <c r="AQ227" s="436"/>
      <c r="AR227" s="436"/>
      <c r="AS227" s="436"/>
      <c r="AT227" s="436"/>
      <c r="AU227" s="436"/>
      <c r="AV227" s="436"/>
      <c r="AW227" s="436"/>
      <c r="AX227" s="436"/>
      <c r="AY227" s="436"/>
    </row>
    <row r="228" spans="1:51" s="13" customFormat="1" ht="15.75" hidden="1">
      <c r="A228" s="459"/>
      <c r="B228" s="532"/>
      <c r="C228" s="533"/>
      <c r="D228" s="534"/>
      <c r="E228" s="534"/>
      <c r="F228" s="533"/>
      <c r="G228" s="533"/>
      <c r="H228" s="533"/>
      <c r="I228" s="532"/>
      <c r="J228" s="532"/>
      <c r="K228" s="532"/>
      <c r="L228" s="532"/>
      <c r="M228" s="532"/>
      <c r="N228" s="532"/>
      <c r="O228" s="532"/>
      <c r="P228" s="532"/>
      <c r="Q228" s="532"/>
      <c r="R228" s="532"/>
      <c r="S228" s="532"/>
      <c r="T228" s="532"/>
      <c r="U228" s="532"/>
      <c r="V228" s="532"/>
      <c r="W228" s="532"/>
      <c r="X228" s="532"/>
      <c r="Y228" s="532"/>
      <c r="Z228" s="532"/>
      <c r="AA228" s="436"/>
      <c r="AB228" s="436"/>
      <c r="AC228" s="436"/>
      <c r="AD228" s="436"/>
      <c r="AE228" s="436"/>
      <c r="AF228" s="436"/>
      <c r="AG228" s="436"/>
      <c r="AH228" s="436"/>
      <c r="AI228" s="436"/>
      <c r="AJ228" s="436"/>
      <c r="AK228" s="436"/>
      <c r="AL228" s="436"/>
      <c r="AM228" s="436"/>
      <c r="AN228" s="436"/>
      <c r="AO228" s="436"/>
      <c r="AP228" s="436"/>
      <c r="AQ228" s="436"/>
      <c r="AR228" s="436"/>
      <c r="AS228" s="436"/>
      <c r="AT228" s="436"/>
      <c r="AU228" s="436"/>
      <c r="AV228" s="436"/>
      <c r="AW228" s="436"/>
      <c r="AX228" s="436"/>
      <c r="AY228" s="436"/>
    </row>
    <row r="229" spans="1:51" s="13" customFormat="1" ht="15.75" hidden="1">
      <c r="A229" s="459"/>
      <c r="B229" s="532"/>
      <c r="C229" s="533"/>
      <c r="D229" s="534"/>
      <c r="E229" s="534"/>
      <c r="F229" s="533"/>
      <c r="G229" s="533"/>
      <c r="H229" s="533"/>
      <c r="I229" s="532"/>
      <c r="J229" s="532"/>
      <c r="K229" s="532"/>
      <c r="L229" s="532"/>
      <c r="M229" s="532"/>
      <c r="N229" s="532"/>
      <c r="O229" s="532"/>
      <c r="P229" s="532"/>
      <c r="Q229" s="532"/>
      <c r="R229" s="532"/>
      <c r="S229" s="532"/>
      <c r="T229" s="532"/>
      <c r="U229" s="532"/>
      <c r="V229" s="532"/>
      <c r="W229" s="532"/>
      <c r="X229" s="532"/>
      <c r="Y229" s="532"/>
      <c r="Z229" s="532"/>
      <c r="AA229" s="436"/>
      <c r="AB229" s="436"/>
      <c r="AC229" s="436"/>
      <c r="AD229" s="436"/>
      <c r="AE229" s="436"/>
      <c r="AF229" s="436"/>
      <c r="AG229" s="436"/>
      <c r="AH229" s="436"/>
      <c r="AI229" s="436"/>
      <c r="AJ229" s="436"/>
      <c r="AK229" s="436"/>
      <c r="AL229" s="436"/>
      <c r="AM229" s="436"/>
      <c r="AN229" s="436"/>
      <c r="AO229" s="436"/>
      <c r="AP229" s="436"/>
      <c r="AQ229" s="436"/>
      <c r="AR229" s="436"/>
      <c r="AS229" s="436"/>
      <c r="AT229" s="436"/>
      <c r="AU229" s="436"/>
      <c r="AV229" s="436"/>
      <c r="AW229" s="436"/>
      <c r="AX229" s="436"/>
      <c r="AY229" s="436"/>
    </row>
    <row r="230" spans="1:51" s="13" customFormat="1" ht="15.75" hidden="1">
      <c r="A230" s="459"/>
      <c r="B230" s="532"/>
      <c r="C230" s="533"/>
      <c r="D230" s="534"/>
      <c r="E230" s="534"/>
      <c r="F230" s="533"/>
      <c r="G230" s="533"/>
      <c r="H230" s="533"/>
      <c r="I230" s="532"/>
      <c r="J230" s="532"/>
      <c r="K230" s="532"/>
      <c r="L230" s="532"/>
      <c r="M230" s="532"/>
      <c r="N230" s="532"/>
      <c r="O230" s="532"/>
      <c r="P230" s="532"/>
      <c r="Q230" s="532"/>
      <c r="R230" s="532"/>
      <c r="S230" s="532"/>
      <c r="T230" s="532"/>
      <c r="U230" s="532"/>
      <c r="V230" s="532"/>
      <c r="W230" s="532"/>
      <c r="X230" s="532"/>
      <c r="Y230" s="532"/>
      <c r="Z230" s="532"/>
      <c r="AA230" s="436"/>
      <c r="AB230" s="436"/>
      <c r="AC230" s="436"/>
      <c r="AD230" s="436"/>
      <c r="AE230" s="436"/>
      <c r="AF230" s="436"/>
      <c r="AG230" s="436"/>
      <c r="AH230" s="436"/>
      <c r="AI230" s="436"/>
      <c r="AJ230" s="436"/>
      <c r="AK230" s="436"/>
      <c r="AL230" s="436"/>
      <c r="AM230" s="436"/>
      <c r="AN230" s="436"/>
      <c r="AO230" s="436"/>
      <c r="AP230" s="436"/>
      <c r="AQ230" s="436"/>
      <c r="AR230" s="436"/>
      <c r="AS230" s="436"/>
      <c r="AT230" s="436"/>
      <c r="AU230" s="436"/>
      <c r="AV230" s="436"/>
      <c r="AW230" s="436"/>
      <c r="AX230" s="436"/>
      <c r="AY230" s="436"/>
    </row>
    <row r="231" spans="1:51" s="13" customFormat="1" ht="15.75" hidden="1">
      <c r="A231" s="459"/>
      <c r="B231" s="532"/>
      <c r="C231" s="533"/>
      <c r="D231" s="534"/>
      <c r="E231" s="534"/>
      <c r="F231" s="533"/>
      <c r="G231" s="533"/>
      <c r="H231" s="533"/>
      <c r="I231" s="532"/>
      <c r="J231" s="532"/>
      <c r="K231" s="532"/>
      <c r="L231" s="532"/>
      <c r="M231" s="532"/>
      <c r="N231" s="532"/>
      <c r="O231" s="532"/>
      <c r="P231" s="532"/>
      <c r="Q231" s="532"/>
      <c r="R231" s="532"/>
      <c r="S231" s="532"/>
      <c r="T231" s="532"/>
      <c r="U231" s="532"/>
      <c r="V231" s="532"/>
      <c r="W231" s="532"/>
      <c r="X231" s="532"/>
      <c r="Y231" s="532"/>
      <c r="Z231" s="532"/>
      <c r="AA231" s="436"/>
      <c r="AB231" s="436"/>
      <c r="AC231" s="436"/>
      <c r="AD231" s="436"/>
      <c r="AE231" s="436"/>
      <c r="AF231" s="436"/>
      <c r="AG231" s="436"/>
      <c r="AH231" s="436"/>
      <c r="AI231" s="436"/>
      <c r="AJ231" s="436"/>
      <c r="AK231" s="436"/>
      <c r="AL231" s="436"/>
      <c r="AM231" s="436"/>
      <c r="AN231" s="436"/>
      <c r="AO231" s="436"/>
      <c r="AP231" s="436"/>
      <c r="AQ231" s="436"/>
      <c r="AR231" s="436"/>
      <c r="AS231" s="436"/>
      <c r="AT231" s="436"/>
      <c r="AU231" s="436"/>
      <c r="AV231" s="436"/>
      <c r="AW231" s="436"/>
      <c r="AX231" s="436"/>
      <c r="AY231" s="436"/>
    </row>
    <row r="232" spans="1:51" s="13" customFormat="1" ht="15.75" hidden="1">
      <c r="A232" s="459"/>
      <c r="B232" s="532"/>
      <c r="C232" s="533"/>
      <c r="D232" s="534"/>
      <c r="E232" s="534"/>
      <c r="F232" s="533"/>
      <c r="G232" s="533"/>
      <c r="H232" s="533"/>
      <c r="I232" s="532"/>
      <c r="J232" s="532"/>
      <c r="K232" s="532"/>
      <c r="L232" s="532"/>
      <c r="M232" s="532"/>
      <c r="N232" s="532"/>
      <c r="O232" s="532"/>
      <c r="P232" s="532"/>
      <c r="Q232" s="532"/>
      <c r="R232" s="532"/>
      <c r="S232" s="532"/>
      <c r="T232" s="532"/>
      <c r="U232" s="532"/>
      <c r="V232" s="532"/>
      <c r="W232" s="532"/>
      <c r="X232" s="532"/>
      <c r="Y232" s="532"/>
      <c r="Z232" s="532"/>
      <c r="AA232" s="436"/>
      <c r="AB232" s="436"/>
      <c r="AC232" s="436"/>
      <c r="AD232" s="436"/>
      <c r="AE232" s="436"/>
      <c r="AF232" s="436"/>
      <c r="AG232" s="436"/>
      <c r="AH232" s="436"/>
      <c r="AI232" s="436"/>
      <c r="AJ232" s="436"/>
      <c r="AK232" s="436"/>
      <c r="AL232" s="436"/>
      <c r="AM232" s="436"/>
      <c r="AN232" s="436"/>
      <c r="AO232" s="436"/>
      <c r="AP232" s="436"/>
      <c r="AQ232" s="436"/>
      <c r="AR232" s="436"/>
      <c r="AS232" s="436"/>
      <c r="AT232" s="436"/>
      <c r="AU232" s="436"/>
      <c r="AV232" s="436"/>
      <c r="AW232" s="436"/>
      <c r="AX232" s="436"/>
      <c r="AY232" s="436"/>
    </row>
    <row r="233" spans="1:51" s="13" customFormat="1" ht="15.75" hidden="1">
      <c r="A233" s="459"/>
      <c r="B233" s="532"/>
      <c r="C233" s="533"/>
      <c r="D233" s="534"/>
      <c r="E233" s="534"/>
      <c r="F233" s="533"/>
      <c r="G233" s="533"/>
      <c r="H233" s="533"/>
      <c r="I233" s="532"/>
      <c r="J233" s="532"/>
      <c r="K233" s="532"/>
      <c r="L233" s="532"/>
      <c r="M233" s="532"/>
      <c r="N233" s="532"/>
      <c r="O233" s="532"/>
      <c r="P233" s="532"/>
      <c r="Q233" s="532"/>
      <c r="R233" s="532"/>
      <c r="S233" s="532"/>
      <c r="T233" s="532"/>
      <c r="U233" s="532"/>
      <c r="V233" s="532"/>
      <c r="W233" s="532"/>
      <c r="X233" s="532"/>
      <c r="Y233" s="532"/>
      <c r="Z233" s="532"/>
      <c r="AA233" s="436"/>
      <c r="AB233" s="436"/>
      <c r="AC233" s="436"/>
      <c r="AD233" s="436"/>
      <c r="AE233" s="436"/>
      <c r="AF233" s="436"/>
      <c r="AG233" s="436"/>
      <c r="AH233" s="436"/>
      <c r="AI233" s="436"/>
      <c r="AJ233" s="436"/>
      <c r="AK233" s="436"/>
      <c r="AL233" s="436"/>
      <c r="AM233" s="436"/>
      <c r="AN233" s="436"/>
      <c r="AO233" s="436"/>
      <c r="AP233" s="436"/>
      <c r="AQ233" s="436"/>
      <c r="AR233" s="436"/>
      <c r="AS233" s="436"/>
      <c r="AT233" s="436"/>
      <c r="AU233" s="436"/>
      <c r="AV233" s="436"/>
      <c r="AW233" s="436"/>
      <c r="AX233" s="436"/>
      <c r="AY233" s="436"/>
    </row>
    <row r="234" spans="1:51" s="13" customFormat="1" ht="15.75" hidden="1">
      <c r="A234" s="459"/>
      <c r="B234" s="532"/>
      <c r="C234" s="533"/>
      <c r="D234" s="534"/>
      <c r="E234" s="534"/>
      <c r="F234" s="533"/>
      <c r="G234" s="533"/>
      <c r="H234" s="533"/>
      <c r="I234" s="532"/>
      <c r="J234" s="532"/>
      <c r="K234" s="532"/>
      <c r="L234" s="532"/>
      <c r="M234" s="532"/>
      <c r="N234" s="532"/>
      <c r="O234" s="532"/>
      <c r="P234" s="532"/>
      <c r="Q234" s="532"/>
      <c r="R234" s="532"/>
      <c r="S234" s="532"/>
      <c r="T234" s="532"/>
      <c r="U234" s="532"/>
      <c r="V234" s="532"/>
      <c r="W234" s="532"/>
      <c r="X234" s="532"/>
      <c r="Y234" s="532"/>
      <c r="Z234" s="532"/>
      <c r="AA234" s="436"/>
      <c r="AB234" s="436"/>
      <c r="AC234" s="436"/>
      <c r="AD234" s="436"/>
      <c r="AE234" s="436"/>
      <c r="AF234" s="436"/>
      <c r="AG234" s="436"/>
      <c r="AH234" s="436"/>
      <c r="AI234" s="436"/>
      <c r="AJ234" s="436"/>
      <c r="AK234" s="436"/>
      <c r="AL234" s="436"/>
      <c r="AM234" s="436"/>
      <c r="AN234" s="436"/>
      <c r="AO234" s="436"/>
      <c r="AP234" s="436"/>
      <c r="AQ234" s="436"/>
      <c r="AR234" s="436"/>
      <c r="AS234" s="436"/>
      <c r="AT234" s="436"/>
      <c r="AU234" s="436"/>
      <c r="AV234" s="436"/>
      <c r="AW234" s="436"/>
      <c r="AX234" s="436"/>
      <c r="AY234" s="436"/>
    </row>
    <row r="235" spans="1:51" s="13" customFormat="1" ht="15.75" hidden="1">
      <c r="A235" s="459"/>
      <c r="B235" s="532"/>
      <c r="C235" s="533"/>
      <c r="D235" s="534"/>
      <c r="E235" s="534"/>
      <c r="F235" s="533"/>
      <c r="G235" s="533"/>
      <c r="H235" s="533"/>
      <c r="I235" s="532"/>
      <c r="J235" s="532"/>
      <c r="K235" s="532"/>
      <c r="L235" s="532"/>
      <c r="M235" s="532"/>
      <c r="N235" s="532"/>
      <c r="O235" s="532"/>
      <c r="P235" s="532"/>
      <c r="Q235" s="532"/>
      <c r="R235" s="532"/>
      <c r="S235" s="532"/>
      <c r="T235" s="532"/>
      <c r="U235" s="532"/>
      <c r="V235" s="532"/>
      <c r="W235" s="532"/>
      <c r="X235" s="532"/>
      <c r="Y235" s="532"/>
      <c r="Z235" s="532"/>
      <c r="AA235" s="436"/>
      <c r="AB235" s="436"/>
      <c r="AC235" s="436"/>
      <c r="AD235" s="436"/>
      <c r="AE235" s="436"/>
      <c r="AF235" s="436"/>
      <c r="AG235" s="436"/>
      <c r="AH235" s="436"/>
      <c r="AI235" s="436"/>
      <c r="AJ235" s="436"/>
      <c r="AK235" s="436"/>
      <c r="AL235" s="436"/>
      <c r="AM235" s="436"/>
      <c r="AN235" s="436"/>
      <c r="AO235" s="436"/>
      <c r="AP235" s="436"/>
      <c r="AQ235" s="436"/>
      <c r="AR235" s="436"/>
      <c r="AS235" s="436"/>
      <c r="AT235" s="436"/>
      <c r="AU235" s="436"/>
      <c r="AV235" s="436"/>
      <c r="AW235" s="436"/>
      <c r="AX235" s="436"/>
      <c r="AY235" s="436"/>
    </row>
    <row r="236" spans="1:51" s="13" customFormat="1" ht="15.75" hidden="1">
      <c r="A236" s="459"/>
      <c r="B236" s="532"/>
      <c r="C236" s="533"/>
      <c r="D236" s="534"/>
      <c r="E236" s="534"/>
      <c r="F236" s="533"/>
      <c r="G236" s="533"/>
      <c r="H236" s="533"/>
      <c r="I236" s="532"/>
      <c r="J236" s="532"/>
      <c r="K236" s="532"/>
      <c r="L236" s="532"/>
      <c r="M236" s="532"/>
      <c r="N236" s="532"/>
      <c r="O236" s="532"/>
      <c r="P236" s="532"/>
      <c r="Q236" s="532"/>
      <c r="R236" s="532"/>
      <c r="S236" s="532"/>
      <c r="T236" s="532"/>
      <c r="U236" s="532"/>
      <c r="V236" s="532"/>
      <c r="W236" s="532"/>
      <c r="X236" s="532"/>
      <c r="Y236" s="532"/>
      <c r="Z236" s="532"/>
      <c r="AA236" s="436"/>
      <c r="AB236" s="436"/>
      <c r="AC236" s="436"/>
      <c r="AD236" s="436"/>
      <c r="AE236" s="436"/>
      <c r="AF236" s="436"/>
      <c r="AG236" s="436"/>
      <c r="AH236" s="436"/>
      <c r="AI236" s="436"/>
      <c r="AJ236" s="436"/>
      <c r="AK236" s="436"/>
      <c r="AL236" s="436"/>
      <c r="AM236" s="436"/>
      <c r="AN236" s="436"/>
      <c r="AO236" s="436"/>
      <c r="AP236" s="436"/>
      <c r="AQ236" s="436"/>
      <c r="AR236" s="436"/>
      <c r="AS236" s="436"/>
      <c r="AT236" s="436"/>
      <c r="AU236" s="436"/>
      <c r="AV236" s="436"/>
      <c r="AW236" s="436"/>
      <c r="AX236" s="436"/>
      <c r="AY236" s="436"/>
    </row>
    <row r="237" spans="1:51" s="13" customFormat="1" ht="15.75" hidden="1">
      <c r="A237" s="459"/>
      <c r="B237" s="532"/>
      <c r="C237" s="533"/>
      <c r="D237" s="534"/>
      <c r="E237" s="534"/>
      <c r="F237" s="533"/>
      <c r="G237" s="533"/>
      <c r="H237" s="533"/>
      <c r="I237" s="532"/>
      <c r="J237" s="532"/>
      <c r="K237" s="532"/>
      <c r="L237" s="532"/>
      <c r="M237" s="532"/>
      <c r="N237" s="532"/>
      <c r="O237" s="532"/>
      <c r="P237" s="532"/>
      <c r="Q237" s="532"/>
      <c r="R237" s="532"/>
      <c r="S237" s="532"/>
      <c r="T237" s="532"/>
      <c r="U237" s="532"/>
      <c r="V237" s="532"/>
      <c r="W237" s="532"/>
      <c r="X237" s="532"/>
      <c r="Y237" s="532"/>
      <c r="Z237" s="532"/>
      <c r="AA237" s="436"/>
      <c r="AB237" s="436"/>
      <c r="AC237" s="436"/>
      <c r="AD237" s="436"/>
      <c r="AE237" s="436"/>
      <c r="AF237" s="436"/>
      <c r="AG237" s="436"/>
      <c r="AH237" s="436"/>
      <c r="AI237" s="436"/>
      <c r="AJ237" s="436"/>
      <c r="AK237" s="436"/>
      <c r="AL237" s="436"/>
      <c r="AM237" s="436"/>
      <c r="AN237" s="436"/>
      <c r="AO237" s="436"/>
      <c r="AP237" s="436"/>
      <c r="AQ237" s="436"/>
      <c r="AR237" s="436"/>
      <c r="AS237" s="436"/>
      <c r="AT237" s="436"/>
      <c r="AU237" s="436"/>
      <c r="AV237" s="436"/>
      <c r="AW237" s="436"/>
      <c r="AX237" s="436"/>
      <c r="AY237" s="436"/>
    </row>
    <row r="238" spans="1:51" s="13" customFormat="1" ht="15.75" hidden="1">
      <c r="A238" s="459"/>
      <c r="B238" s="532"/>
      <c r="C238" s="533"/>
      <c r="D238" s="534"/>
      <c r="E238" s="534"/>
      <c r="F238" s="533"/>
      <c r="G238" s="533"/>
      <c r="H238" s="533"/>
      <c r="I238" s="532"/>
      <c r="J238" s="532"/>
      <c r="K238" s="532"/>
      <c r="L238" s="532"/>
      <c r="M238" s="532"/>
      <c r="N238" s="532"/>
      <c r="O238" s="532"/>
      <c r="P238" s="532"/>
      <c r="Q238" s="532"/>
      <c r="R238" s="532"/>
      <c r="S238" s="532"/>
      <c r="T238" s="532"/>
      <c r="U238" s="532"/>
      <c r="V238" s="532"/>
      <c r="W238" s="532"/>
      <c r="X238" s="532"/>
      <c r="Y238" s="532"/>
      <c r="Z238" s="532"/>
      <c r="AA238" s="436"/>
      <c r="AB238" s="436"/>
      <c r="AC238" s="436"/>
      <c r="AD238" s="436"/>
      <c r="AE238" s="436"/>
      <c r="AF238" s="436"/>
      <c r="AG238" s="436"/>
      <c r="AH238" s="436"/>
      <c r="AI238" s="436"/>
      <c r="AJ238" s="436"/>
      <c r="AK238" s="436"/>
      <c r="AL238" s="436"/>
      <c r="AM238" s="436"/>
      <c r="AN238" s="436"/>
      <c r="AO238" s="436"/>
      <c r="AP238" s="436"/>
      <c r="AQ238" s="436"/>
      <c r="AR238" s="436"/>
      <c r="AS238" s="436"/>
      <c r="AT238" s="436"/>
      <c r="AU238" s="436"/>
      <c r="AV238" s="436"/>
      <c r="AW238" s="436"/>
      <c r="AX238" s="436"/>
      <c r="AY238" s="436"/>
    </row>
    <row r="239" spans="1:51" s="13" customFormat="1" ht="15.75" hidden="1">
      <c r="A239" s="459"/>
      <c r="B239" s="532"/>
      <c r="C239" s="533"/>
      <c r="D239" s="534"/>
      <c r="E239" s="534"/>
      <c r="F239" s="533"/>
      <c r="G239" s="533"/>
      <c r="H239" s="533"/>
      <c r="I239" s="532"/>
      <c r="J239" s="532"/>
      <c r="K239" s="532"/>
      <c r="L239" s="532"/>
      <c r="M239" s="532"/>
      <c r="N239" s="532"/>
      <c r="O239" s="532"/>
      <c r="P239" s="532"/>
      <c r="Q239" s="532"/>
      <c r="R239" s="532"/>
      <c r="S239" s="532"/>
      <c r="T239" s="532"/>
      <c r="U239" s="532"/>
      <c r="V239" s="532"/>
      <c r="W239" s="532"/>
      <c r="X239" s="532"/>
      <c r="Y239" s="532"/>
      <c r="Z239" s="532"/>
      <c r="AA239" s="436"/>
      <c r="AB239" s="436"/>
      <c r="AC239" s="436"/>
      <c r="AD239" s="436"/>
      <c r="AE239" s="436"/>
      <c r="AF239" s="436"/>
      <c r="AG239" s="436"/>
      <c r="AH239" s="436"/>
      <c r="AI239" s="436"/>
      <c r="AJ239" s="436"/>
      <c r="AK239" s="436"/>
      <c r="AL239" s="436"/>
      <c r="AM239" s="436"/>
      <c r="AN239" s="436"/>
      <c r="AO239" s="436"/>
      <c r="AP239" s="436"/>
      <c r="AQ239" s="436"/>
      <c r="AR239" s="436"/>
      <c r="AS239" s="436"/>
      <c r="AT239" s="436"/>
      <c r="AU239" s="436"/>
      <c r="AV239" s="436"/>
      <c r="AW239" s="436"/>
      <c r="AX239" s="436"/>
      <c r="AY239" s="436"/>
    </row>
    <row r="240" spans="1:51" s="13" customFormat="1" ht="15.75" hidden="1">
      <c r="A240" s="459"/>
      <c r="B240" s="532"/>
      <c r="C240" s="533"/>
      <c r="D240" s="534"/>
      <c r="E240" s="534"/>
      <c r="F240" s="533"/>
      <c r="G240" s="533"/>
      <c r="H240" s="533"/>
      <c r="I240" s="532"/>
      <c r="J240" s="532"/>
      <c r="K240" s="532"/>
      <c r="L240" s="532"/>
      <c r="M240" s="532"/>
      <c r="N240" s="532"/>
      <c r="O240" s="532"/>
      <c r="P240" s="532"/>
      <c r="Q240" s="532"/>
      <c r="R240" s="532"/>
      <c r="S240" s="532"/>
      <c r="T240" s="532"/>
      <c r="U240" s="532"/>
      <c r="V240" s="532"/>
      <c r="W240" s="532"/>
      <c r="X240" s="532"/>
      <c r="Y240" s="532"/>
      <c r="Z240" s="532"/>
      <c r="AA240" s="436"/>
      <c r="AB240" s="436"/>
      <c r="AC240" s="436"/>
      <c r="AD240" s="436"/>
      <c r="AE240" s="436"/>
      <c r="AF240" s="436"/>
      <c r="AG240" s="436"/>
      <c r="AH240" s="436"/>
      <c r="AI240" s="436"/>
      <c r="AJ240" s="436"/>
      <c r="AK240" s="436"/>
      <c r="AL240" s="436"/>
      <c r="AM240" s="436"/>
      <c r="AN240" s="436"/>
      <c r="AO240" s="436"/>
      <c r="AP240" s="436"/>
      <c r="AQ240" s="436"/>
      <c r="AR240" s="436"/>
      <c r="AS240" s="436"/>
      <c r="AT240" s="436"/>
      <c r="AU240" s="436"/>
      <c r="AV240" s="436"/>
      <c r="AW240" s="436"/>
      <c r="AX240" s="436"/>
      <c r="AY240" s="436"/>
    </row>
    <row r="241" spans="1:51" s="13" customFormat="1" ht="15.75" hidden="1">
      <c r="A241" s="459"/>
      <c r="B241" s="532"/>
      <c r="C241" s="533"/>
      <c r="D241" s="534"/>
      <c r="E241" s="534"/>
      <c r="F241" s="533"/>
      <c r="G241" s="533"/>
      <c r="H241" s="533"/>
      <c r="I241" s="532"/>
      <c r="J241" s="532"/>
      <c r="K241" s="532"/>
      <c r="L241" s="532"/>
      <c r="M241" s="532"/>
      <c r="N241" s="532"/>
      <c r="O241" s="532"/>
      <c r="P241" s="532"/>
      <c r="Q241" s="532"/>
      <c r="R241" s="532"/>
      <c r="S241" s="532"/>
      <c r="T241" s="532"/>
      <c r="U241" s="532"/>
      <c r="V241" s="532"/>
      <c r="W241" s="532"/>
      <c r="X241" s="532"/>
      <c r="Y241" s="532"/>
      <c r="Z241" s="532"/>
      <c r="AA241" s="436"/>
      <c r="AB241" s="436"/>
      <c r="AC241" s="436"/>
      <c r="AD241" s="436"/>
      <c r="AE241" s="436"/>
      <c r="AF241" s="436"/>
      <c r="AG241" s="436"/>
      <c r="AH241" s="436"/>
      <c r="AI241" s="436"/>
      <c r="AJ241" s="436"/>
      <c r="AK241" s="436"/>
      <c r="AL241" s="436"/>
      <c r="AM241" s="436"/>
      <c r="AN241" s="436"/>
      <c r="AO241" s="436"/>
      <c r="AP241" s="436"/>
      <c r="AQ241" s="436"/>
      <c r="AR241" s="436"/>
      <c r="AS241" s="436"/>
      <c r="AT241" s="436"/>
      <c r="AU241" s="436"/>
      <c r="AV241" s="436"/>
      <c r="AW241" s="436"/>
      <c r="AX241" s="436"/>
      <c r="AY241" s="436"/>
    </row>
    <row r="242" spans="1:51" s="13" customFormat="1" ht="15.75" hidden="1">
      <c r="A242" s="459"/>
      <c r="B242" s="532"/>
      <c r="C242" s="533"/>
      <c r="D242" s="534"/>
      <c r="E242" s="534"/>
      <c r="F242" s="533"/>
      <c r="G242" s="533"/>
      <c r="H242" s="533"/>
      <c r="I242" s="532"/>
      <c r="J242" s="532"/>
      <c r="K242" s="532"/>
      <c r="L242" s="532"/>
      <c r="M242" s="532"/>
      <c r="N242" s="532"/>
      <c r="O242" s="532"/>
      <c r="P242" s="532"/>
      <c r="Q242" s="532"/>
      <c r="R242" s="532"/>
      <c r="S242" s="532"/>
      <c r="T242" s="532"/>
      <c r="U242" s="532"/>
      <c r="V242" s="532"/>
      <c r="W242" s="532"/>
      <c r="X242" s="532"/>
      <c r="Y242" s="532"/>
      <c r="Z242" s="532"/>
      <c r="AA242" s="436"/>
      <c r="AB242" s="436"/>
      <c r="AC242" s="436"/>
      <c r="AD242" s="436"/>
      <c r="AE242" s="436"/>
      <c r="AF242" s="436"/>
      <c r="AG242" s="436"/>
      <c r="AH242" s="436"/>
      <c r="AI242" s="436"/>
      <c r="AJ242" s="436"/>
      <c r="AK242" s="436"/>
      <c r="AL242" s="436"/>
      <c r="AM242" s="436"/>
      <c r="AN242" s="436"/>
      <c r="AO242" s="436"/>
      <c r="AP242" s="436"/>
      <c r="AQ242" s="436"/>
      <c r="AR242" s="436"/>
      <c r="AS242" s="436"/>
      <c r="AT242" s="436"/>
      <c r="AU242" s="436"/>
      <c r="AV242" s="436"/>
      <c r="AW242" s="436"/>
      <c r="AX242" s="436"/>
      <c r="AY242" s="436"/>
    </row>
    <row r="243" spans="1:51" s="13" customFormat="1" ht="15.75" hidden="1">
      <c r="A243" s="459"/>
      <c r="B243" s="532"/>
      <c r="C243" s="533"/>
      <c r="D243" s="534"/>
      <c r="E243" s="534"/>
      <c r="F243" s="533"/>
      <c r="G243" s="533"/>
      <c r="H243" s="533"/>
      <c r="I243" s="532"/>
      <c r="J243" s="532"/>
      <c r="K243" s="532"/>
      <c r="L243" s="532"/>
      <c r="M243" s="532"/>
      <c r="N243" s="532"/>
      <c r="O243" s="532"/>
      <c r="P243" s="532"/>
      <c r="Q243" s="532"/>
      <c r="R243" s="532"/>
      <c r="S243" s="532"/>
      <c r="T243" s="532"/>
      <c r="U243" s="532"/>
      <c r="V243" s="532"/>
      <c r="W243" s="532"/>
      <c r="X243" s="532"/>
      <c r="Y243" s="532"/>
      <c r="Z243" s="532"/>
      <c r="AA243" s="436"/>
      <c r="AB243" s="436"/>
      <c r="AC243" s="436"/>
      <c r="AD243" s="436"/>
      <c r="AE243" s="436"/>
      <c r="AF243" s="436"/>
      <c r="AG243" s="436"/>
      <c r="AH243" s="436"/>
      <c r="AI243" s="436"/>
      <c r="AJ243" s="436"/>
      <c r="AK243" s="436"/>
      <c r="AL243" s="436"/>
      <c r="AM243" s="436"/>
      <c r="AN243" s="436"/>
      <c r="AO243" s="436"/>
      <c r="AP243" s="436"/>
      <c r="AQ243" s="436"/>
      <c r="AR243" s="436"/>
      <c r="AS243" s="436"/>
      <c r="AT243" s="436"/>
      <c r="AU243" s="436"/>
      <c r="AV243" s="436"/>
      <c r="AW243" s="436"/>
      <c r="AX243" s="436"/>
      <c r="AY243" s="436"/>
    </row>
    <row r="244" spans="1:51" s="13" customFormat="1" ht="15.75" hidden="1">
      <c r="A244" s="459"/>
      <c r="B244" s="532"/>
      <c r="C244" s="533"/>
      <c r="D244" s="534"/>
      <c r="E244" s="534"/>
      <c r="F244" s="533"/>
      <c r="G244" s="533"/>
      <c r="H244" s="533"/>
      <c r="I244" s="532"/>
      <c r="J244" s="532"/>
      <c r="K244" s="532"/>
      <c r="L244" s="532"/>
      <c r="M244" s="532"/>
      <c r="N244" s="532"/>
      <c r="O244" s="532"/>
      <c r="P244" s="532"/>
      <c r="Q244" s="532"/>
      <c r="R244" s="532"/>
      <c r="S244" s="532"/>
      <c r="T244" s="532"/>
      <c r="U244" s="532"/>
      <c r="V244" s="532"/>
      <c r="W244" s="532"/>
      <c r="X244" s="532"/>
      <c r="Y244" s="532"/>
      <c r="Z244" s="532"/>
      <c r="AA244" s="436"/>
      <c r="AB244" s="436"/>
      <c r="AC244" s="436"/>
      <c r="AD244" s="436"/>
      <c r="AE244" s="436"/>
      <c r="AF244" s="436"/>
      <c r="AG244" s="436"/>
      <c r="AH244" s="436"/>
      <c r="AI244" s="436"/>
      <c r="AJ244" s="436"/>
      <c r="AK244" s="436"/>
      <c r="AL244" s="436"/>
      <c r="AM244" s="436"/>
      <c r="AN244" s="436"/>
      <c r="AO244" s="436"/>
      <c r="AP244" s="436"/>
      <c r="AQ244" s="436"/>
      <c r="AR244" s="436"/>
      <c r="AS244" s="436"/>
      <c r="AT244" s="436"/>
      <c r="AU244" s="436"/>
      <c r="AV244" s="436"/>
      <c r="AW244" s="436"/>
      <c r="AX244" s="436"/>
      <c r="AY244" s="436"/>
    </row>
    <row r="245" spans="1:51" s="26" customFormat="1" ht="15.75" hidden="1">
      <c r="A245" s="459"/>
      <c r="B245" s="532"/>
      <c r="C245" s="533"/>
      <c r="D245" s="534"/>
      <c r="E245" s="534"/>
      <c r="F245" s="533"/>
      <c r="G245" s="533"/>
      <c r="H245" s="533"/>
      <c r="I245" s="532"/>
      <c r="J245" s="532"/>
      <c r="K245" s="532"/>
      <c r="L245" s="532"/>
      <c r="M245" s="532"/>
      <c r="N245" s="532"/>
      <c r="O245" s="532"/>
      <c r="P245" s="532"/>
      <c r="Q245" s="532"/>
      <c r="R245" s="532"/>
      <c r="S245" s="532"/>
      <c r="T245" s="532"/>
      <c r="U245" s="532"/>
      <c r="V245" s="532"/>
      <c r="W245" s="532"/>
      <c r="X245" s="532"/>
      <c r="Y245" s="532"/>
      <c r="Z245" s="532"/>
      <c r="AA245" s="795"/>
      <c r="AB245" s="795"/>
      <c r="AC245" s="795"/>
      <c r="AD245" s="795"/>
      <c r="AE245" s="795"/>
      <c r="AF245" s="795"/>
      <c r="AG245" s="795"/>
      <c r="AH245" s="795"/>
      <c r="AI245" s="795"/>
      <c r="AJ245" s="795"/>
      <c r="AK245" s="795"/>
      <c r="AL245" s="795"/>
      <c r="AM245" s="795"/>
      <c r="AN245" s="795"/>
      <c r="AO245" s="795"/>
      <c r="AP245" s="795"/>
      <c r="AQ245" s="795"/>
      <c r="AR245" s="795"/>
      <c r="AS245" s="795"/>
      <c r="AT245" s="795"/>
      <c r="AU245" s="795"/>
      <c r="AV245" s="795"/>
      <c r="AW245" s="795"/>
      <c r="AX245" s="795"/>
      <c r="AY245" s="795"/>
    </row>
    <row r="246" spans="1:51" s="26" customFormat="1" ht="15.75" hidden="1">
      <c r="A246" s="459"/>
      <c r="B246" s="532"/>
      <c r="C246" s="533"/>
      <c r="D246" s="534"/>
      <c r="E246" s="534"/>
      <c r="F246" s="533"/>
      <c r="G246" s="533"/>
      <c r="H246" s="533"/>
      <c r="I246" s="532"/>
      <c r="J246" s="532"/>
      <c r="K246" s="532"/>
      <c r="L246" s="532"/>
      <c r="M246" s="532"/>
      <c r="N246" s="532"/>
      <c r="O246" s="532"/>
      <c r="P246" s="532"/>
      <c r="Q246" s="532"/>
      <c r="R246" s="532"/>
      <c r="S246" s="532"/>
      <c r="T246" s="532"/>
      <c r="U246" s="532"/>
      <c r="V246" s="532"/>
      <c r="W246" s="532"/>
      <c r="X246" s="532"/>
      <c r="Y246" s="532"/>
      <c r="Z246" s="532"/>
      <c r="AA246" s="795"/>
      <c r="AB246" s="795"/>
      <c r="AC246" s="795"/>
      <c r="AD246" s="795"/>
      <c r="AE246" s="795"/>
      <c r="AF246" s="795"/>
      <c r="AG246" s="795"/>
      <c r="AH246" s="795"/>
      <c r="AI246" s="795"/>
      <c r="AJ246" s="795"/>
      <c r="AK246" s="795"/>
      <c r="AL246" s="795"/>
      <c r="AM246" s="795"/>
      <c r="AN246" s="795"/>
      <c r="AO246" s="795"/>
      <c r="AP246" s="795"/>
      <c r="AQ246" s="795"/>
      <c r="AR246" s="795"/>
      <c r="AS246" s="795"/>
      <c r="AT246" s="795"/>
      <c r="AU246" s="795"/>
      <c r="AV246" s="795"/>
      <c r="AW246" s="795"/>
      <c r="AX246" s="795"/>
      <c r="AY246" s="795"/>
    </row>
    <row r="247" spans="1:51" s="26" customFormat="1" ht="15.75" hidden="1">
      <c r="A247" s="459"/>
      <c r="B247" s="532"/>
      <c r="C247" s="533"/>
      <c r="D247" s="534"/>
      <c r="E247" s="534"/>
      <c r="F247" s="533"/>
      <c r="G247" s="533"/>
      <c r="H247" s="533"/>
      <c r="I247" s="532"/>
      <c r="J247" s="532"/>
      <c r="K247" s="532"/>
      <c r="L247" s="532"/>
      <c r="M247" s="532"/>
      <c r="N247" s="532"/>
      <c r="O247" s="532"/>
      <c r="P247" s="532"/>
      <c r="Q247" s="532"/>
      <c r="R247" s="532"/>
      <c r="S247" s="532"/>
      <c r="T247" s="532"/>
      <c r="U247" s="532"/>
      <c r="V247" s="532"/>
      <c r="W247" s="532"/>
      <c r="X247" s="532"/>
      <c r="Y247" s="532"/>
      <c r="Z247" s="532"/>
      <c r="AA247" s="795"/>
      <c r="AB247" s="795"/>
      <c r="AC247" s="795"/>
      <c r="AD247" s="795"/>
      <c r="AE247" s="795"/>
      <c r="AF247" s="795"/>
      <c r="AG247" s="795"/>
      <c r="AH247" s="795"/>
      <c r="AI247" s="795"/>
      <c r="AJ247" s="795"/>
      <c r="AK247" s="795"/>
      <c r="AL247" s="795"/>
      <c r="AM247" s="795"/>
      <c r="AN247" s="795"/>
      <c r="AO247" s="795"/>
      <c r="AP247" s="795"/>
      <c r="AQ247" s="795"/>
      <c r="AR247" s="795"/>
      <c r="AS247" s="795"/>
      <c r="AT247" s="795"/>
      <c r="AU247" s="795"/>
      <c r="AV247" s="795"/>
      <c r="AW247" s="795"/>
      <c r="AX247" s="795"/>
      <c r="AY247" s="795"/>
    </row>
    <row r="248" spans="1:51" s="13" customFormat="1" ht="15.75" hidden="1">
      <c r="A248" s="459"/>
      <c r="B248" s="532"/>
      <c r="C248" s="533"/>
      <c r="D248" s="534"/>
      <c r="E248" s="534"/>
      <c r="F248" s="533"/>
      <c r="G248" s="533"/>
      <c r="H248" s="533"/>
      <c r="I248" s="532"/>
      <c r="J248" s="532"/>
      <c r="K248" s="532"/>
      <c r="L248" s="532"/>
      <c r="M248" s="532"/>
      <c r="N248" s="532"/>
      <c r="O248" s="532"/>
      <c r="P248" s="532"/>
      <c r="Q248" s="532"/>
      <c r="R248" s="532"/>
      <c r="S248" s="532"/>
      <c r="T248" s="532"/>
      <c r="U248" s="532"/>
      <c r="V248" s="532"/>
      <c r="W248" s="532"/>
      <c r="X248" s="532"/>
      <c r="Y248" s="532"/>
      <c r="Z248" s="532"/>
      <c r="AA248" s="436"/>
      <c r="AB248" s="436"/>
      <c r="AC248" s="436"/>
      <c r="AD248" s="436"/>
      <c r="AE248" s="436"/>
      <c r="AF248" s="436"/>
      <c r="AG248" s="436"/>
      <c r="AH248" s="436"/>
      <c r="AI248" s="436"/>
      <c r="AJ248" s="436"/>
      <c r="AK248" s="436"/>
      <c r="AL248" s="436"/>
      <c r="AM248" s="436"/>
      <c r="AN248" s="436"/>
      <c r="AO248" s="436"/>
      <c r="AP248" s="436"/>
      <c r="AQ248" s="436"/>
      <c r="AR248" s="436"/>
      <c r="AS248" s="436"/>
      <c r="AT248" s="436"/>
      <c r="AU248" s="436"/>
      <c r="AV248" s="436"/>
      <c r="AW248" s="436"/>
      <c r="AX248" s="436"/>
      <c r="AY248" s="436"/>
    </row>
    <row r="249" spans="1:51" s="13" customFormat="1" ht="15.75" hidden="1">
      <c r="A249" s="459"/>
      <c r="B249" s="532"/>
      <c r="C249" s="533"/>
      <c r="D249" s="534"/>
      <c r="E249" s="534"/>
      <c r="F249" s="533"/>
      <c r="G249" s="533"/>
      <c r="H249" s="533"/>
      <c r="I249" s="532"/>
      <c r="J249" s="532"/>
      <c r="K249" s="532"/>
      <c r="L249" s="532"/>
      <c r="M249" s="532"/>
      <c r="N249" s="532"/>
      <c r="O249" s="532"/>
      <c r="P249" s="532"/>
      <c r="Q249" s="532"/>
      <c r="R249" s="532"/>
      <c r="S249" s="532"/>
      <c r="T249" s="532"/>
      <c r="U249" s="532"/>
      <c r="V249" s="532"/>
      <c r="W249" s="532"/>
      <c r="X249" s="532"/>
      <c r="Y249" s="532"/>
      <c r="Z249" s="532"/>
      <c r="AA249" s="436"/>
      <c r="AB249" s="436"/>
      <c r="AC249" s="436"/>
      <c r="AD249" s="436"/>
      <c r="AE249" s="436"/>
      <c r="AF249" s="436"/>
      <c r="AG249" s="436"/>
      <c r="AH249" s="436"/>
      <c r="AI249" s="436"/>
      <c r="AJ249" s="436"/>
      <c r="AK249" s="436"/>
      <c r="AL249" s="436"/>
      <c r="AM249" s="436"/>
      <c r="AN249" s="436"/>
      <c r="AO249" s="436"/>
      <c r="AP249" s="436"/>
      <c r="AQ249" s="436"/>
      <c r="AR249" s="436"/>
      <c r="AS249" s="436"/>
      <c r="AT249" s="436"/>
      <c r="AU249" s="436"/>
      <c r="AV249" s="436"/>
      <c r="AW249" s="436"/>
      <c r="AX249" s="436"/>
      <c r="AY249" s="436"/>
    </row>
    <row r="250" spans="1:51" s="13" customFormat="1" ht="15.75" hidden="1">
      <c r="A250" s="459"/>
      <c r="B250" s="532"/>
      <c r="C250" s="533"/>
      <c r="D250" s="534"/>
      <c r="E250" s="534"/>
      <c r="F250" s="533"/>
      <c r="G250" s="533"/>
      <c r="H250" s="533"/>
      <c r="I250" s="532"/>
      <c r="J250" s="532"/>
      <c r="K250" s="532"/>
      <c r="L250" s="532"/>
      <c r="M250" s="532"/>
      <c r="N250" s="532"/>
      <c r="O250" s="532"/>
      <c r="P250" s="532"/>
      <c r="Q250" s="532"/>
      <c r="R250" s="532"/>
      <c r="S250" s="532"/>
      <c r="T250" s="532"/>
      <c r="U250" s="532"/>
      <c r="V250" s="532"/>
      <c r="W250" s="532"/>
      <c r="X250" s="532"/>
      <c r="Y250" s="532"/>
      <c r="Z250" s="532"/>
      <c r="AA250" s="436"/>
      <c r="AB250" s="436"/>
      <c r="AC250" s="436"/>
      <c r="AD250" s="436"/>
      <c r="AE250" s="436"/>
      <c r="AF250" s="436"/>
      <c r="AG250" s="436"/>
      <c r="AH250" s="436"/>
      <c r="AI250" s="436"/>
      <c r="AJ250" s="436"/>
      <c r="AK250" s="436"/>
      <c r="AL250" s="436"/>
      <c r="AM250" s="436"/>
      <c r="AN250" s="436"/>
      <c r="AO250" s="436"/>
      <c r="AP250" s="436"/>
      <c r="AQ250" s="436"/>
      <c r="AR250" s="436"/>
      <c r="AS250" s="436"/>
      <c r="AT250" s="436"/>
      <c r="AU250" s="436"/>
      <c r="AV250" s="436"/>
      <c r="AW250" s="436"/>
      <c r="AX250" s="436"/>
      <c r="AY250" s="436"/>
    </row>
    <row r="251" spans="1:51" s="13" customFormat="1" ht="15.75" hidden="1">
      <c r="A251" s="459"/>
      <c r="B251" s="532"/>
      <c r="C251" s="533"/>
      <c r="D251" s="534"/>
      <c r="E251" s="534"/>
      <c r="F251" s="533"/>
      <c r="G251" s="533"/>
      <c r="H251" s="533"/>
      <c r="I251" s="532"/>
      <c r="J251" s="532"/>
      <c r="K251" s="532"/>
      <c r="L251" s="532"/>
      <c r="M251" s="532"/>
      <c r="N251" s="532"/>
      <c r="O251" s="532"/>
      <c r="P251" s="532"/>
      <c r="Q251" s="532"/>
      <c r="R251" s="532"/>
      <c r="S251" s="532"/>
      <c r="T251" s="532"/>
      <c r="U251" s="532"/>
      <c r="V251" s="532"/>
      <c r="W251" s="532"/>
      <c r="X251" s="532"/>
      <c r="Y251" s="532"/>
      <c r="Z251" s="532"/>
      <c r="AA251" s="436"/>
      <c r="AB251" s="436"/>
      <c r="AC251" s="436"/>
      <c r="AD251" s="436"/>
      <c r="AE251" s="436"/>
      <c r="AF251" s="436"/>
      <c r="AG251" s="436"/>
      <c r="AH251" s="436"/>
      <c r="AI251" s="436"/>
      <c r="AJ251" s="436"/>
      <c r="AK251" s="436"/>
      <c r="AL251" s="436"/>
      <c r="AM251" s="436"/>
      <c r="AN251" s="436"/>
      <c r="AO251" s="436"/>
      <c r="AP251" s="436"/>
      <c r="AQ251" s="436"/>
      <c r="AR251" s="436"/>
      <c r="AS251" s="436"/>
      <c r="AT251" s="436"/>
      <c r="AU251" s="436"/>
      <c r="AV251" s="436"/>
      <c r="AW251" s="436"/>
      <c r="AX251" s="436"/>
      <c r="AY251" s="436"/>
    </row>
    <row r="252" spans="1:51" s="13" customFormat="1" ht="15.75" hidden="1">
      <c r="A252" s="459"/>
      <c r="B252" s="532"/>
      <c r="C252" s="533"/>
      <c r="D252" s="534"/>
      <c r="E252" s="534"/>
      <c r="F252" s="533"/>
      <c r="G252" s="533"/>
      <c r="H252" s="533"/>
      <c r="I252" s="532"/>
      <c r="J252" s="532"/>
      <c r="K252" s="532"/>
      <c r="L252" s="532"/>
      <c r="M252" s="532"/>
      <c r="N252" s="532"/>
      <c r="O252" s="532"/>
      <c r="P252" s="532"/>
      <c r="Q252" s="532"/>
      <c r="R252" s="532"/>
      <c r="S252" s="532"/>
      <c r="T252" s="532"/>
      <c r="U252" s="532"/>
      <c r="V252" s="532"/>
      <c r="W252" s="532"/>
      <c r="X252" s="532"/>
      <c r="Y252" s="532"/>
      <c r="Z252" s="532"/>
      <c r="AA252" s="436"/>
      <c r="AB252" s="436"/>
      <c r="AC252" s="436"/>
      <c r="AD252" s="436"/>
      <c r="AE252" s="436"/>
      <c r="AF252" s="436"/>
      <c r="AG252" s="436"/>
      <c r="AH252" s="436"/>
      <c r="AI252" s="436"/>
      <c r="AJ252" s="436"/>
      <c r="AK252" s="436"/>
      <c r="AL252" s="436"/>
      <c r="AM252" s="436"/>
      <c r="AN252" s="436"/>
      <c r="AO252" s="436"/>
      <c r="AP252" s="436"/>
      <c r="AQ252" s="436"/>
      <c r="AR252" s="436"/>
      <c r="AS252" s="436"/>
      <c r="AT252" s="436"/>
      <c r="AU252" s="436"/>
      <c r="AV252" s="436"/>
      <c r="AW252" s="436"/>
      <c r="AX252" s="436"/>
      <c r="AY252" s="436"/>
    </row>
    <row r="253" spans="1:51" s="13" customFormat="1" ht="15.75" hidden="1">
      <c r="A253" s="459"/>
      <c r="B253" s="532"/>
      <c r="C253" s="533"/>
      <c r="D253" s="534"/>
      <c r="E253" s="534"/>
      <c r="F253" s="533"/>
      <c r="G253" s="533"/>
      <c r="H253" s="533"/>
      <c r="I253" s="532"/>
      <c r="J253" s="532"/>
      <c r="K253" s="532"/>
      <c r="L253" s="532"/>
      <c r="M253" s="532"/>
      <c r="N253" s="532"/>
      <c r="O253" s="532"/>
      <c r="P253" s="532"/>
      <c r="Q253" s="532"/>
      <c r="R253" s="532"/>
      <c r="S253" s="532"/>
      <c r="T253" s="532"/>
      <c r="U253" s="532"/>
      <c r="V253" s="532"/>
      <c r="W253" s="532"/>
      <c r="X253" s="532"/>
      <c r="Y253" s="532"/>
      <c r="Z253" s="532"/>
      <c r="AA253" s="436"/>
      <c r="AB253" s="436"/>
      <c r="AC253" s="436"/>
      <c r="AD253" s="436"/>
      <c r="AE253" s="436"/>
      <c r="AF253" s="436"/>
      <c r="AG253" s="436"/>
      <c r="AH253" s="436"/>
      <c r="AI253" s="436"/>
      <c r="AJ253" s="436"/>
      <c r="AK253" s="436"/>
      <c r="AL253" s="436"/>
      <c r="AM253" s="436"/>
      <c r="AN253" s="436"/>
      <c r="AO253" s="436"/>
      <c r="AP253" s="436"/>
      <c r="AQ253" s="436"/>
      <c r="AR253" s="436"/>
      <c r="AS253" s="436"/>
      <c r="AT253" s="436"/>
      <c r="AU253" s="436"/>
      <c r="AV253" s="436"/>
      <c r="AW253" s="436"/>
      <c r="AX253" s="436"/>
      <c r="AY253" s="436"/>
    </row>
    <row r="254" spans="1:51" s="13" customFormat="1" ht="15.75" hidden="1">
      <c r="A254" s="459"/>
      <c r="B254" s="532"/>
      <c r="C254" s="533"/>
      <c r="D254" s="534"/>
      <c r="E254" s="534"/>
      <c r="F254" s="533"/>
      <c r="G254" s="533"/>
      <c r="H254" s="533"/>
      <c r="I254" s="532"/>
      <c r="J254" s="532"/>
      <c r="K254" s="532"/>
      <c r="L254" s="532"/>
      <c r="M254" s="532"/>
      <c r="N254" s="532"/>
      <c r="O254" s="532"/>
      <c r="P254" s="532"/>
      <c r="Q254" s="532"/>
      <c r="R254" s="532"/>
      <c r="S254" s="532"/>
      <c r="T254" s="532"/>
      <c r="U254" s="532"/>
      <c r="V254" s="532"/>
      <c r="W254" s="532"/>
      <c r="X254" s="532"/>
      <c r="Y254" s="532"/>
      <c r="Z254" s="532"/>
      <c r="AA254" s="436"/>
      <c r="AB254" s="436"/>
      <c r="AC254" s="436"/>
      <c r="AD254" s="436"/>
      <c r="AE254" s="436"/>
      <c r="AF254" s="436"/>
      <c r="AG254" s="436"/>
      <c r="AH254" s="436"/>
      <c r="AI254" s="436"/>
      <c r="AJ254" s="436"/>
      <c r="AK254" s="436"/>
      <c r="AL254" s="436"/>
      <c r="AM254" s="436"/>
      <c r="AN254" s="436"/>
      <c r="AO254" s="436"/>
      <c r="AP254" s="436"/>
      <c r="AQ254" s="436"/>
      <c r="AR254" s="436"/>
      <c r="AS254" s="436"/>
      <c r="AT254" s="436"/>
      <c r="AU254" s="436"/>
      <c r="AV254" s="436"/>
      <c r="AW254" s="436"/>
      <c r="AX254" s="436"/>
      <c r="AY254" s="436"/>
    </row>
    <row r="255" spans="1:51" s="13" customFormat="1" ht="15.75" hidden="1">
      <c r="A255" s="459"/>
      <c r="B255" s="532"/>
      <c r="C255" s="533"/>
      <c r="D255" s="534"/>
      <c r="E255" s="534"/>
      <c r="F255" s="533"/>
      <c r="G255" s="533"/>
      <c r="H255" s="533"/>
      <c r="I255" s="532"/>
      <c r="J255" s="532"/>
      <c r="K255" s="532"/>
      <c r="L255" s="532"/>
      <c r="M255" s="532"/>
      <c r="N255" s="532"/>
      <c r="O255" s="532"/>
      <c r="P255" s="532"/>
      <c r="Q255" s="532"/>
      <c r="R255" s="532"/>
      <c r="S255" s="532"/>
      <c r="T255" s="532"/>
      <c r="U255" s="532"/>
      <c r="V255" s="532"/>
      <c r="W255" s="532"/>
      <c r="X255" s="532"/>
      <c r="Y255" s="532"/>
      <c r="Z255" s="532"/>
      <c r="AA255" s="436"/>
      <c r="AB255" s="436"/>
      <c r="AC255" s="436"/>
      <c r="AD255" s="436"/>
      <c r="AE255" s="436"/>
      <c r="AF255" s="436"/>
      <c r="AG255" s="436"/>
      <c r="AH255" s="436"/>
      <c r="AI255" s="436"/>
      <c r="AJ255" s="436"/>
      <c r="AK255" s="436"/>
      <c r="AL255" s="436"/>
      <c r="AM255" s="436"/>
      <c r="AN255" s="436"/>
      <c r="AO255" s="436"/>
      <c r="AP255" s="436"/>
      <c r="AQ255" s="436"/>
      <c r="AR255" s="436"/>
      <c r="AS255" s="436"/>
      <c r="AT255" s="436"/>
      <c r="AU255" s="436"/>
      <c r="AV255" s="436"/>
      <c r="AW255" s="436"/>
      <c r="AX255" s="436"/>
      <c r="AY255" s="436"/>
    </row>
    <row r="256" spans="1:51" s="13" customFormat="1" ht="15.75" hidden="1">
      <c r="A256" s="459"/>
      <c r="B256" s="532"/>
      <c r="C256" s="533"/>
      <c r="D256" s="534"/>
      <c r="E256" s="534"/>
      <c r="F256" s="533"/>
      <c r="G256" s="533"/>
      <c r="H256" s="533"/>
      <c r="I256" s="532"/>
      <c r="J256" s="532"/>
      <c r="K256" s="532"/>
      <c r="L256" s="532"/>
      <c r="M256" s="532"/>
      <c r="N256" s="532"/>
      <c r="O256" s="532"/>
      <c r="P256" s="532"/>
      <c r="Q256" s="532"/>
      <c r="R256" s="532"/>
      <c r="S256" s="532"/>
      <c r="T256" s="532"/>
      <c r="U256" s="532"/>
      <c r="V256" s="532"/>
      <c r="W256" s="532"/>
      <c r="X256" s="532"/>
      <c r="Y256" s="532"/>
      <c r="Z256" s="532"/>
      <c r="AA256" s="436"/>
      <c r="AB256" s="436"/>
      <c r="AC256" s="436"/>
      <c r="AD256" s="436"/>
      <c r="AE256" s="436"/>
      <c r="AF256" s="436"/>
      <c r="AG256" s="436"/>
      <c r="AH256" s="436"/>
      <c r="AI256" s="436"/>
      <c r="AJ256" s="436"/>
      <c r="AK256" s="436"/>
      <c r="AL256" s="436"/>
      <c r="AM256" s="436"/>
      <c r="AN256" s="436"/>
      <c r="AO256" s="436"/>
      <c r="AP256" s="436"/>
      <c r="AQ256" s="436"/>
      <c r="AR256" s="436"/>
      <c r="AS256" s="436"/>
      <c r="AT256" s="436"/>
      <c r="AU256" s="436"/>
      <c r="AV256" s="436"/>
      <c r="AW256" s="436"/>
      <c r="AX256" s="436"/>
      <c r="AY256" s="436"/>
    </row>
    <row r="257" spans="1:51" s="13" customFormat="1" ht="15.75" hidden="1">
      <c r="A257" s="459"/>
      <c r="B257" s="532"/>
      <c r="C257" s="533"/>
      <c r="D257" s="534"/>
      <c r="E257" s="534"/>
      <c r="F257" s="533"/>
      <c r="G257" s="533"/>
      <c r="H257" s="533"/>
      <c r="I257" s="532"/>
      <c r="J257" s="532"/>
      <c r="K257" s="532"/>
      <c r="L257" s="532"/>
      <c r="M257" s="532"/>
      <c r="N257" s="532"/>
      <c r="O257" s="532"/>
      <c r="P257" s="532"/>
      <c r="Q257" s="532"/>
      <c r="R257" s="532"/>
      <c r="S257" s="532"/>
      <c r="T257" s="532"/>
      <c r="U257" s="532"/>
      <c r="V257" s="532"/>
      <c r="W257" s="532"/>
      <c r="X257" s="532"/>
      <c r="Y257" s="532"/>
      <c r="Z257" s="532"/>
      <c r="AA257" s="436"/>
      <c r="AB257" s="436"/>
      <c r="AC257" s="436"/>
      <c r="AD257" s="436"/>
      <c r="AE257" s="436"/>
      <c r="AF257" s="436"/>
      <c r="AG257" s="436"/>
      <c r="AH257" s="436"/>
      <c r="AI257" s="436"/>
      <c r="AJ257" s="436"/>
      <c r="AK257" s="436"/>
      <c r="AL257" s="436"/>
      <c r="AM257" s="436"/>
      <c r="AN257" s="436"/>
      <c r="AO257" s="436"/>
      <c r="AP257" s="436"/>
      <c r="AQ257" s="436"/>
      <c r="AR257" s="436"/>
      <c r="AS257" s="436"/>
      <c r="AT257" s="436"/>
      <c r="AU257" s="436"/>
      <c r="AV257" s="436"/>
      <c r="AW257" s="436"/>
      <c r="AX257" s="436"/>
      <c r="AY257" s="436"/>
    </row>
    <row r="258" spans="1:51" s="13" customFormat="1" ht="15.75" hidden="1">
      <c r="A258" s="459"/>
      <c r="B258" s="532"/>
      <c r="C258" s="533"/>
      <c r="D258" s="534"/>
      <c r="E258" s="534"/>
      <c r="F258" s="533"/>
      <c r="G258" s="533"/>
      <c r="H258" s="533"/>
      <c r="I258" s="532"/>
      <c r="J258" s="532"/>
      <c r="K258" s="532"/>
      <c r="L258" s="532"/>
      <c r="M258" s="532"/>
      <c r="N258" s="532"/>
      <c r="O258" s="532"/>
      <c r="P258" s="532"/>
      <c r="Q258" s="532"/>
      <c r="R258" s="532"/>
      <c r="S258" s="532"/>
      <c r="T258" s="532"/>
      <c r="U258" s="532"/>
      <c r="V258" s="532"/>
      <c r="W258" s="532"/>
      <c r="X258" s="532"/>
      <c r="Y258" s="532"/>
      <c r="Z258" s="532"/>
      <c r="AA258" s="436"/>
      <c r="AB258" s="436"/>
      <c r="AC258" s="436"/>
      <c r="AD258" s="436"/>
      <c r="AE258" s="436"/>
      <c r="AF258" s="436"/>
      <c r="AG258" s="436"/>
      <c r="AH258" s="436"/>
      <c r="AI258" s="436"/>
      <c r="AJ258" s="436"/>
      <c r="AK258" s="436"/>
      <c r="AL258" s="436"/>
      <c r="AM258" s="436"/>
      <c r="AN258" s="436"/>
      <c r="AO258" s="436"/>
      <c r="AP258" s="436"/>
      <c r="AQ258" s="436"/>
      <c r="AR258" s="436"/>
      <c r="AS258" s="436"/>
      <c r="AT258" s="436"/>
      <c r="AU258" s="436"/>
      <c r="AV258" s="436"/>
      <c r="AW258" s="436"/>
      <c r="AX258" s="436"/>
      <c r="AY258" s="436"/>
    </row>
    <row r="259" spans="1:51" s="13" customFormat="1" ht="15.75" hidden="1">
      <c r="A259" s="459"/>
      <c r="B259" s="532"/>
      <c r="C259" s="533"/>
      <c r="D259" s="534"/>
      <c r="E259" s="534"/>
      <c r="F259" s="533"/>
      <c r="G259" s="533"/>
      <c r="H259" s="533"/>
      <c r="I259" s="532"/>
      <c r="J259" s="532"/>
      <c r="K259" s="532"/>
      <c r="L259" s="532"/>
      <c r="M259" s="532"/>
      <c r="N259" s="532"/>
      <c r="O259" s="532"/>
      <c r="P259" s="532"/>
      <c r="Q259" s="532"/>
      <c r="R259" s="532"/>
      <c r="S259" s="532"/>
      <c r="T259" s="532"/>
      <c r="U259" s="532"/>
      <c r="V259" s="532"/>
      <c r="W259" s="532"/>
      <c r="X259" s="532"/>
      <c r="Y259" s="532"/>
      <c r="Z259" s="532"/>
      <c r="AA259" s="436"/>
      <c r="AB259" s="436"/>
      <c r="AC259" s="436"/>
      <c r="AD259" s="436"/>
      <c r="AE259" s="436"/>
      <c r="AF259" s="436"/>
      <c r="AG259" s="436"/>
      <c r="AH259" s="436"/>
      <c r="AI259" s="436"/>
      <c r="AJ259" s="436"/>
      <c r="AK259" s="436"/>
      <c r="AL259" s="436"/>
      <c r="AM259" s="436"/>
      <c r="AN259" s="436"/>
      <c r="AO259" s="436"/>
      <c r="AP259" s="436"/>
      <c r="AQ259" s="436"/>
      <c r="AR259" s="436"/>
      <c r="AS259" s="436"/>
      <c r="AT259" s="436"/>
      <c r="AU259" s="436"/>
      <c r="AV259" s="436"/>
      <c r="AW259" s="436"/>
      <c r="AX259" s="436"/>
      <c r="AY259" s="436"/>
    </row>
    <row r="260" spans="1:51" s="13" customFormat="1" ht="15.75" hidden="1">
      <c r="A260" s="459"/>
      <c r="B260" s="532"/>
      <c r="C260" s="533"/>
      <c r="D260" s="534"/>
      <c r="E260" s="534"/>
      <c r="F260" s="533"/>
      <c r="G260" s="533"/>
      <c r="H260" s="533"/>
      <c r="I260" s="532"/>
      <c r="J260" s="532"/>
      <c r="K260" s="532"/>
      <c r="L260" s="532"/>
      <c r="M260" s="532"/>
      <c r="N260" s="532"/>
      <c r="O260" s="532"/>
      <c r="P260" s="532"/>
      <c r="Q260" s="532"/>
      <c r="R260" s="532"/>
      <c r="S260" s="532"/>
      <c r="T260" s="532"/>
      <c r="U260" s="532"/>
      <c r="V260" s="532"/>
      <c r="W260" s="532"/>
      <c r="X260" s="532"/>
      <c r="Y260" s="532"/>
      <c r="Z260" s="532"/>
      <c r="AA260" s="436"/>
      <c r="AB260" s="436"/>
      <c r="AC260" s="436"/>
      <c r="AD260" s="436"/>
      <c r="AE260" s="436"/>
      <c r="AF260" s="436"/>
      <c r="AG260" s="436"/>
      <c r="AH260" s="436"/>
      <c r="AI260" s="436"/>
      <c r="AJ260" s="436"/>
      <c r="AK260" s="436"/>
      <c r="AL260" s="436"/>
      <c r="AM260" s="436"/>
      <c r="AN260" s="436"/>
      <c r="AO260" s="436"/>
      <c r="AP260" s="436"/>
      <c r="AQ260" s="436"/>
      <c r="AR260" s="436"/>
      <c r="AS260" s="436"/>
      <c r="AT260" s="436"/>
      <c r="AU260" s="436"/>
      <c r="AV260" s="436"/>
      <c r="AW260" s="436"/>
      <c r="AX260" s="436"/>
      <c r="AY260" s="436"/>
    </row>
    <row r="261" spans="1:51" s="27" customFormat="1" ht="15.75" hidden="1">
      <c r="A261" s="459"/>
      <c r="B261" s="532"/>
      <c r="C261" s="533"/>
      <c r="D261" s="534"/>
      <c r="E261" s="534"/>
      <c r="F261" s="533"/>
      <c r="G261" s="533"/>
      <c r="H261" s="533"/>
      <c r="I261" s="532"/>
      <c r="J261" s="532"/>
      <c r="K261" s="532"/>
      <c r="L261" s="532"/>
      <c r="M261" s="532"/>
      <c r="N261" s="532"/>
      <c r="O261" s="532"/>
      <c r="P261" s="532"/>
      <c r="Q261" s="532"/>
      <c r="R261" s="532"/>
      <c r="S261" s="532"/>
      <c r="T261" s="532"/>
      <c r="U261" s="532"/>
      <c r="V261" s="532"/>
      <c r="W261" s="532"/>
      <c r="X261" s="532"/>
      <c r="Y261" s="532"/>
      <c r="Z261" s="532"/>
      <c r="AA261" s="733"/>
      <c r="AB261" s="733"/>
      <c r="AC261" s="733"/>
      <c r="AD261" s="733"/>
      <c r="AE261" s="733"/>
      <c r="AF261" s="733"/>
      <c r="AG261" s="733"/>
      <c r="AH261" s="733"/>
      <c r="AI261" s="733"/>
      <c r="AJ261" s="733"/>
      <c r="AK261" s="733"/>
      <c r="AL261" s="733"/>
      <c r="AM261" s="733"/>
      <c r="AN261" s="733"/>
      <c r="AO261" s="733"/>
      <c r="AP261" s="733"/>
      <c r="AQ261" s="733"/>
      <c r="AR261" s="733"/>
      <c r="AS261" s="733"/>
      <c r="AT261" s="733"/>
      <c r="AU261" s="733"/>
      <c r="AV261" s="733"/>
      <c r="AW261" s="733"/>
      <c r="AX261" s="733"/>
      <c r="AY261" s="733"/>
    </row>
    <row r="262" spans="1:51" s="27" customFormat="1" ht="15.75" hidden="1">
      <c r="A262" s="459"/>
      <c r="B262" s="532"/>
      <c r="C262" s="533"/>
      <c r="D262" s="534"/>
      <c r="E262" s="534"/>
      <c r="F262" s="533"/>
      <c r="G262" s="533"/>
      <c r="H262" s="533"/>
      <c r="I262" s="532"/>
      <c r="J262" s="532"/>
      <c r="K262" s="532"/>
      <c r="L262" s="532"/>
      <c r="M262" s="532"/>
      <c r="N262" s="532"/>
      <c r="O262" s="532"/>
      <c r="P262" s="532"/>
      <c r="Q262" s="532"/>
      <c r="R262" s="532"/>
      <c r="S262" s="532"/>
      <c r="T262" s="532"/>
      <c r="U262" s="532"/>
      <c r="V262" s="532"/>
      <c r="W262" s="532"/>
      <c r="X262" s="532"/>
      <c r="Y262" s="532"/>
      <c r="Z262" s="532"/>
      <c r="AA262" s="733"/>
      <c r="AB262" s="733"/>
      <c r="AC262" s="733"/>
      <c r="AD262" s="733"/>
      <c r="AE262" s="733"/>
      <c r="AF262" s="733"/>
      <c r="AG262" s="733"/>
      <c r="AH262" s="733"/>
      <c r="AI262" s="733"/>
      <c r="AJ262" s="733"/>
      <c r="AK262" s="733"/>
      <c r="AL262" s="733"/>
      <c r="AM262" s="733"/>
      <c r="AN262" s="733"/>
      <c r="AO262" s="733"/>
      <c r="AP262" s="733"/>
      <c r="AQ262" s="733"/>
      <c r="AR262" s="733"/>
      <c r="AS262" s="733"/>
      <c r="AT262" s="733"/>
      <c r="AU262" s="733"/>
      <c r="AV262" s="733"/>
      <c r="AW262" s="733"/>
      <c r="AX262" s="733"/>
      <c r="AY262" s="733"/>
    </row>
    <row r="263" spans="1:51" s="27" customFormat="1" ht="15.75" hidden="1">
      <c r="A263" s="459"/>
      <c r="B263" s="532"/>
      <c r="C263" s="533"/>
      <c r="D263" s="534"/>
      <c r="E263" s="534"/>
      <c r="F263" s="533"/>
      <c r="G263" s="533"/>
      <c r="H263" s="533"/>
      <c r="I263" s="532"/>
      <c r="J263" s="532"/>
      <c r="K263" s="532"/>
      <c r="L263" s="532"/>
      <c r="M263" s="532"/>
      <c r="N263" s="532"/>
      <c r="O263" s="532"/>
      <c r="P263" s="532"/>
      <c r="Q263" s="532"/>
      <c r="R263" s="532"/>
      <c r="S263" s="532"/>
      <c r="T263" s="532"/>
      <c r="U263" s="532"/>
      <c r="V263" s="532"/>
      <c r="W263" s="532"/>
      <c r="X263" s="532"/>
      <c r="Y263" s="532"/>
      <c r="Z263" s="532"/>
      <c r="AA263" s="733"/>
      <c r="AB263" s="733"/>
      <c r="AC263" s="733"/>
      <c r="AD263" s="733"/>
      <c r="AE263" s="733"/>
      <c r="AF263" s="733"/>
      <c r="AG263" s="733"/>
      <c r="AH263" s="733"/>
      <c r="AI263" s="733"/>
      <c r="AJ263" s="733"/>
      <c r="AK263" s="733"/>
      <c r="AL263" s="733"/>
      <c r="AM263" s="733"/>
      <c r="AN263" s="733"/>
      <c r="AO263" s="733"/>
      <c r="AP263" s="733"/>
      <c r="AQ263" s="733"/>
      <c r="AR263" s="733"/>
      <c r="AS263" s="733"/>
      <c r="AT263" s="733"/>
      <c r="AU263" s="733"/>
      <c r="AV263" s="733"/>
      <c r="AW263" s="733"/>
      <c r="AX263" s="733"/>
      <c r="AY263" s="733"/>
    </row>
    <row r="264" spans="1:51" s="27" customFormat="1" ht="15.75" hidden="1">
      <c r="A264" s="459"/>
      <c r="B264" s="532"/>
      <c r="C264" s="533"/>
      <c r="D264" s="534"/>
      <c r="E264" s="534"/>
      <c r="F264" s="533"/>
      <c r="G264" s="533"/>
      <c r="H264" s="533"/>
      <c r="I264" s="532"/>
      <c r="J264" s="532"/>
      <c r="K264" s="532"/>
      <c r="L264" s="532"/>
      <c r="M264" s="532"/>
      <c r="N264" s="532"/>
      <c r="O264" s="532"/>
      <c r="P264" s="532"/>
      <c r="Q264" s="532"/>
      <c r="R264" s="532"/>
      <c r="S264" s="532"/>
      <c r="T264" s="532"/>
      <c r="U264" s="532"/>
      <c r="V264" s="532"/>
      <c r="W264" s="532"/>
      <c r="X264" s="532"/>
      <c r="Y264" s="532"/>
      <c r="Z264" s="532"/>
      <c r="AA264" s="733"/>
      <c r="AB264" s="733"/>
      <c r="AC264" s="733"/>
      <c r="AD264" s="733"/>
      <c r="AE264" s="733"/>
      <c r="AF264" s="733"/>
      <c r="AG264" s="733"/>
      <c r="AH264" s="733"/>
      <c r="AI264" s="733"/>
      <c r="AJ264" s="733"/>
      <c r="AK264" s="733"/>
      <c r="AL264" s="733"/>
      <c r="AM264" s="733"/>
      <c r="AN264" s="733"/>
      <c r="AO264" s="733"/>
      <c r="AP264" s="733"/>
      <c r="AQ264" s="733"/>
      <c r="AR264" s="733"/>
      <c r="AS264" s="733"/>
      <c r="AT264" s="733"/>
      <c r="AU264" s="733"/>
      <c r="AV264" s="733"/>
      <c r="AW264" s="733"/>
      <c r="AX264" s="733"/>
      <c r="AY264" s="733"/>
    </row>
    <row r="265" spans="1:51" s="27" customFormat="1" ht="15.75" hidden="1">
      <c r="A265" s="459"/>
      <c r="B265" s="532"/>
      <c r="C265" s="533"/>
      <c r="D265" s="534"/>
      <c r="E265" s="534"/>
      <c r="F265" s="533"/>
      <c r="G265" s="533"/>
      <c r="H265" s="533"/>
      <c r="I265" s="532"/>
      <c r="J265" s="532"/>
      <c r="K265" s="532"/>
      <c r="L265" s="532"/>
      <c r="M265" s="532"/>
      <c r="N265" s="532"/>
      <c r="O265" s="532"/>
      <c r="P265" s="532"/>
      <c r="Q265" s="532"/>
      <c r="R265" s="532"/>
      <c r="S265" s="532"/>
      <c r="T265" s="532"/>
      <c r="U265" s="532"/>
      <c r="V265" s="532"/>
      <c r="W265" s="532"/>
      <c r="X265" s="532"/>
      <c r="Y265" s="532"/>
      <c r="Z265" s="532"/>
      <c r="AA265" s="733"/>
      <c r="AB265" s="733"/>
      <c r="AC265" s="733"/>
      <c r="AD265" s="733"/>
      <c r="AE265" s="733"/>
      <c r="AF265" s="733"/>
      <c r="AG265" s="733"/>
      <c r="AH265" s="733"/>
      <c r="AI265" s="733"/>
      <c r="AJ265" s="733"/>
      <c r="AK265" s="733"/>
      <c r="AL265" s="733"/>
      <c r="AM265" s="733"/>
      <c r="AN265" s="733"/>
      <c r="AO265" s="733"/>
      <c r="AP265" s="733"/>
      <c r="AQ265" s="733"/>
      <c r="AR265" s="733"/>
      <c r="AS265" s="733"/>
      <c r="AT265" s="733"/>
      <c r="AU265" s="733"/>
      <c r="AV265" s="733"/>
      <c r="AW265" s="733"/>
      <c r="AX265" s="733"/>
      <c r="AY265" s="733"/>
    </row>
    <row r="266" spans="1:51" s="27" customFormat="1" ht="15.75" hidden="1">
      <c r="A266" s="459"/>
      <c r="B266" s="532"/>
      <c r="C266" s="533"/>
      <c r="D266" s="534"/>
      <c r="E266" s="534"/>
      <c r="F266" s="533"/>
      <c r="G266" s="533"/>
      <c r="H266" s="533"/>
      <c r="I266" s="532"/>
      <c r="J266" s="532"/>
      <c r="K266" s="532"/>
      <c r="L266" s="532"/>
      <c r="M266" s="532"/>
      <c r="N266" s="532"/>
      <c r="O266" s="532"/>
      <c r="P266" s="532"/>
      <c r="Q266" s="532"/>
      <c r="R266" s="532"/>
      <c r="S266" s="532"/>
      <c r="T266" s="532"/>
      <c r="U266" s="532"/>
      <c r="V266" s="532"/>
      <c r="W266" s="532"/>
      <c r="X266" s="532"/>
      <c r="Y266" s="532"/>
      <c r="Z266" s="532"/>
      <c r="AA266" s="733"/>
      <c r="AB266" s="733"/>
      <c r="AC266" s="733"/>
      <c r="AD266" s="733"/>
      <c r="AE266" s="733"/>
      <c r="AF266" s="733"/>
      <c r="AG266" s="733"/>
      <c r="AH266" s="733"/>
      <c r="AI266" s="733"/>
      <c r="AJ266" s="733"/>
      <c r="AK266" s="733"/>
      <c r="AL266" s="733"/>
      <c r="AM266" s="733"/>
      <c r="AN266" s="733"/>
      <c r="AO266" s="733"/>
      <c r="AP266" s="733"/>
      <c r="AQ266" s="733"/>
      <c r="AR266" s="733"/>
      <c r="AS266" s="733"/>
      <c r="AT266" s="733"/>
      <c r="AU266" s="733"/>
      <c r="AV266" s="733"/>
      <c r="AW266" s="733"/>
      <c r="AX266" s="733"/>
      <c r="AY266" s="733"/>
    </row>
    <row r="267" spans="1:51" s="27" customFormat="1" ht="15.75" hidden="1">
      <c r="A267" s="459"/>
      <c r="B267" s="532"/>
      <c r="C267" s="533"/>
      <c r="D267" s="534"/>
      <c r="E267" s="534"/>
      <c r="F267" s="533"/>
      <c r="G267" s="533"/>
      <c r="H267" s="533"/>
      <c r="I267" s="532"/>
      <c r="J267" s="532"/>
      <c r="K267" s="532"/>
      <c r="L267" s="532"/>
      <c r="M267" s="532"/>
      <c r="N267" s="532"/>
      <c r="O267" s="532"/>
      <c r="P267" s="532"/>
      <c r="Q267" s="532"/>
      <c r="R267" s="532"/>
      <c r="S267" s="532"/>
      <c r="T267" s="532"/>
      <c r="U267" s="532"/>
      <c r="V267" s="532"/>
      <c r="W267" s="532"/>
      <c r="X267" s="532"/>
      <c r="Y267" s="532"/>
      <c r="Z267" s="532"/>
      <c r="AA267" s="733"/>
      <c r="AB267" s="733"/>
      <c r="AC267" s="733"/>
      <c r="AD267" s="733"/>
      <c r="AE267" s="733"/>
      <c r="AF267" s="733"/>
      <c r="AG267" s="733"/>
      <c r="AH267" s="733"/>
      <c r="AI267" s="733"/>
      <c r="AJ267" s="733"/>
      <c r="AK267" s="733"/>
      <c r="AL267" s="733"/>
      <c r="AM267" s="733"/>
      <c r="AN267" s="733"/>
      <c r="AO267" s="733"/>
      <c r="AP267" s="733"/>
      <c r="AQ267" s="733"/>
      <c r="AR267" s="733"/>
      <c r="AS267" s="733"/>
      <c r="AT267" s="733"/>
      <c r="AU267" s="733"/>
      <c r="AV267" s="733"/>
      <c r="AW267" s="733"/>
      <c r="AX267" s="733"/>
      <c r="AY267" s="733"/>
    </row>
    <row r="268" spans="1:51" s="27" customFormat="1" ht="15.75" hidden="1">
      <c r="A268" s="459"/>
      <c r="B268" s="532"/>
      <c r="C268" s="533"/>
      <c r="D268" s="534"/>
      <c r="E268" s="534"/>
      <c r="F268" s="533"/>
      <c r="G268" s="533"/>
      <c r="H268" s="533"/>
      <c r="I268" s="532"/>
      <c r="J268" s="532"/>
      <c r="K268" s="532"/>
      <c r="L268" s="532"/>
      <c r="M268" s="532"/>
      <c r="N268" s="532"/>
      <c r="O268" s="532"/>
      <c r="P268" s="532"/>
      <c r="Q268" s="532"/>
      <c r="R268" s="532"/>
      <c r="S268" s="532"/>
      <c r="T268" s="532"/>
      <c r="U268" s="532"/>
      <c r="V268" s="532"/>
      <c r="W268" s="532"/>
      <c r="X268" s="532"/>
      <c r="Y268" s="532"/>
      <c r="Z268" s="532"/>
      <c r="AA268" s="733"/>
      <c r="AB268" s="733"/>
      <c r="AC268" s="733"/>
      <c r="AD268" s="733"/>
      <c r="AE268" s="733"/>
      <c r="AF268" s="733"/>
      <c r="AG268" s="733"/>
      <c r="AH268" s="733"/>
      <c r="AI268" s="733"/>
      <c r="AJ268" s="733"/>
      <c r="AK268" s="733"/>
      <c r="AL268" s="733"/>
      <c r="AM268" s="733"/>
      <c r="AN268" s="733"/>
      <c r="AO268" s="733"/>
      <c r="AP268" s="733"/>
      <c r="AQ268" s="733"/>
      <c r="AR268" s="733"/>
      <c r="AS268" s="733"/>
      <c r="AT268" s="733"/>
      <c r="AU268" s="733"/>
      <c r="AV268" s="733"/>
      <c r="AW268" s="733"/>
      <c r="AX268" s="733"/>
      <c r="AY268" s="733"/>
    </row>
    <row r="269" spans="1:51" s="28" customFormat="1" ht="15.75" hidden="1">
      <c r="A269" s="459"/>
      <c r="B269" s="532"/>
      <c r="C269" s="533"/>
      <c r="D269" s="534"/>
      <c r="E269" s="534"/>
      <c r="F269" s="533"/>
      <c r="G269" s="533"/>
      <c r="H269" s="533"/>
      <c r="I269" s="532"/>
      <c r="J269" s="532"/>
      <c r="K269" s="532"/>
      <c r="L269" s="532"/>
      <c r="M269" s="532"/>
      <c r="N269" s="532"/>
      <c r="O269" s="532"/>
      <c r="P269" s="532"/>
      <c r="Q269" s="532"/>
      <c r="R269" s="532"/>
      <c r="S269" s="532"/>
      <c r="T269" s="532"/>
      <c r="U269" s="532"/>
      <c r="V269" s="532"/>
      <c r="W269" s="532"/>
      <c r="X269" s="532"/>
      <c r="Y269" s="532"/>
      <c r="Z269" s="532"/>
      <c r="AA269" s="796"/>
      <c r="AB269" s="796"/>
      <c r="AC269" s="796"/>
      <c r="AD269" s="796"/>
      <c r="AE269" s="796"/>
      <c r="AF269" s="796"/>
      <c r="AG269" s="796"/>
      <c r="AH269" s="796"/>
      <c r="AI269" s="796"/>
      <c r="AJ269" s="796"/>
      <c r="AK269" s="796"/>
      <c r="AL269" s="796"/>
      <c r="AM269" s="796"/>
      <c r="AN269" s="796"/>
      <c r="AO269" s="796"/>
      <c r="AP269" s="796"/>
      <c r="AQ269" s="796"/>
      <c r="AR269" s="796"/>
      <c r="AS269" s="796"/>
      <c r="AT269" s="796"/>
      <c r="AU269" s="796"/>
      <c r="AV269" s="796"/>
      <c r="AW269" s="796"/>
      <c r="AX269" s="796"/>
      <c r="AY269" s="796"/>
    </row>
    <row r="270" spans="1:51" s="27" customFormat="1" ht="15.75" hidden="1">
      <c r="A270" s="459"/>
      <c r="B270" s="532"/>
      <c r="C270" s="533"/>
      <c r="D270" s="534"/>
      <c r="E270" s="534"/>
      <c r="F270" s="533"/>
      <c r="G270" s="533"/>
      <c r="H270" s="533"/>
      <c r="I270" s="532"/>
      <c r="J270" s="532"/>
      <c r="K270" s="532"/>
      <c r="L270" s="532"/>
      <c r="M270" s="532"/>
      <c r="N270" s="532"/>
      <c r="O270" s="532"/>
      <c r="P270" s="532"/>
      <c r="Q270" s="532"/>
      <c r="R270" s="532"/>
      <c r="S270" s="532"/>
      <c r="T270" s="532"/>
      <c r="U270" s="532"/>
      <c r="V270" s="532"/>
      <c r="W270" s="532"/>
      <c r="X270" s="532"/>
      <c r="Y270" s="532"/>
      <c r="Z270" s="532"/>
      <c r="AA270" s="733"/>
      <c r="AB270" s="733"/>
      <c r="AC270" s="733"/>
      <c r="AD270" s="733"/>
      <c r="AE270" s="733"/>
      <c r="AF270" s="733"/>
      <c r="AG270" s="733"/>
      <c r="AH270" s="733"/>
      <c r="AI270" s="733"/>
      <c r="AJ270" s="733"/>
      <c r="AK270" s="733"/>
      <c r="AL270" s="733"/>
      <c r="AM270" s="733"/>
      <c r="AN270" s="733"/>
      <c r="AO270" s="733"/>
      <c r="AP270" s="733"/>
      <c r="AQ270" s="733"/>
      <c r="AR270" s="733"/>
      <c r="AS270" s="733"/>
      <c r="AT270" s="733"/>
      <c r="AU270" s="733"/>
      <c r="AV270" s="733"/>
      <c r="AW270" s="733"/>
      <c r="AX270" s="733"/>
      <c r="AY270" s="733"/>
    </row>
    <row r="271" spans="1:51" s="27" customFormat="1" ht="15.75" hidden="1">
      <c r="A271" s="459"/>
      <c r="B271" s="532"/>
      <c r="C271" s="533"/>
      <c r="D271" s="534"/>
      <c r="E271" s="534"/>
      <c r="F271" s="533"/>
      <c r="G271" s="533"/>
      <c r="H271" s="533"/>
      <c r="I271" s="532"/>
      <c r="J271" s="532"/>
      <c r="K271" s="532"/>
      <c r="L271" s="532"/>
      <c r="M271" s="532"/>
      <c r="N271" s="532"/>
      <c r="O271" s="532"/>
      <c r="P271" s="532"/>
      <c r="Q271" s="532"/>
      <c r="R271" s="532"/>
      <c r="S271" s="532"/>
      <c r="T271" s="532"/>
      <c r="U271" s="532"/>
      <c r="V271" s="532"/>
      <c r="W271" s="532"/>
      <c r="X271" s="532"/>
      <c r="Y271" s="532"/>
      <c r="Z271" s="532"/>
      <c r="AA271" s="733"/>
      <c r="AB271" s="733"/>
      <c r="AC271" s="733"/>
      <c r="AD271" s="733"/>
      <c r="AE271" s="733"/>
      <c r="AF271" s="733"/>
      <c r="AG271" s="733"/>
      <c r="AH271" s="733"/>
      <c r="AI271" s="733"/>
      <c r="AJ271" s="733"/>
      <c r="AK271" s="733"/>
      <c r="AL271" s="733"/>
      <c r="AM271" s="733"/>
      <c r="AN271" s="733"/>
      <c r="AO271" s="733"/>
      <c r="AP271" s="733"/>
      <c r="AQ271" s="733"/>
      <c r="AR271" s="733"/>
      <c r="AS271" s="733"/>
      <c r="AT271" s="733"/>
      <c r="AU271" s="733"/>
      <c r="AV271" s="733"/>
      <c r="AW271" s="733"/>
      <c r="AX271" s="733"/>
      <c r="AY271" s="733"/>
    </row>
    <row r="272" spans="1:51" s="27" customFormat="1" ht="15.75" hidden="1">
      <c r="A272" s="459"/>
      <c r="B272" s="532"/>
      <c r="C272" s="533"/>
      <c r="D272" s="534"/>
      <c r="E272" s="534"/>
      <c r="F272" s="533"/>
      <c r="G272" s="533"/>
      <c r="H272" s="533"/>
      <c r="I272" s="532"/>
      <c r="J272" s="532"/>
      <c r="K272" s="532"/>
      <c r="L272" s="532"/>
      <c r="M272" s="532"/>
      <c r="N272" s="532"/>
      <c r="O272" s="532"/>
      <c r="P272" s="532"/>
      <c r="Q272" s="532"/>
      <c r="R272" s="532"/>
      <c r="S272" s="532"/>
      <c r="T272" s="532"/>
      <c r="U272" s="532"/>
      <c r="V272" s="532"/>
      <c r="W272" s="532"/>
      <c r="X272" s="532"/>
      <c r="Y272" s="532"/>
      <c r="Z272" s="532"/>
      <c r="AA272" s="733"/>
      <c r="AB272" s="733"/>
      <c r="AC272" s="733"/>
      <c r="AD272" s="733"/>
      <c r="AE272" s="733"/>
      <c r="AF272" s="733"/>
      <c r="AG272" s="733"/>
      <c r="AH272" s="733"/>
      <c r="AI272" s="733"/>
      <c r="AJ272" s="733"/>
      <c r="AK272" s="733"/>
      <c r="AL272" s="733"/>
      <c r="AM272" s="733"/>
      <c r="AN272" s="733"/>
      <c r="AO272" s="733"/>
      <c r="AP272" s="733"/>
      <c r="AQ272" s="733"/>
      <c r="AR272" s="733"/>
      <c r="AS272" s="733"/>
      <c r="AT272" s="733"/>
      <c r="AU272" s="733"/>
      <c r="AV272" s="733"/>
      <c r="AW272" s="733"/>
      <c r="AX272" s="733"/>
      <c r="AY272" s="733"/>
    </row>
    <row r="273" spans="1:51" s="27" customFormat="1" ht="15.75" hidden="1">
      <c r="A273" s="459"/>
      <c r="B273" s="532"/>
      <c r="C273" s="533"/>
      <c r="D273" s="534"/>
      <c r="E273" s="534"/>
      <c r="F273" s="533"/>
      <c r="G273" s="533"/>
      <c r="H273" s="533"/>
      <c r="I273" s="532"/>
      <c r="J273" s="532"/>
      <c r="K273" s="532"/>
      <c r="L273" s="532"/>
      <c r="M273" s="532"/>
      <c r="N273" s="532"/>
      <c r="O273" s="532"/>
      <c r="P273" s="532"/>
      <c r="Q273" s="532"/>
      <c r="R273" s="532"/>
      <c r="S273" s="532"/>
      <c r="T273" s="532"/>
      <c r="U273" s="532"/>
      <c r="V273" s="532"/>
      <c r="W273" s="532"/>
      <c r="X273" s="532"/>
      <c r="Y273" s="532"/>
      <c r="Z273" s="532"/>
      <c r="AA273" s="733"/>
      <c r="AB273" s="733"/>
      <c r="AC273" s="733"/>
      <c r="AD273" s="733"/>
      <c r="AE273" s="733"/>
      <c r="AF273" s="733"/>
      <c r="AG273" s="733"/>
      <c r="AH273" s="733"/>
      <c r="AI273" s="733"/>
      <c r="AJ273" s="733"/>
      <c r="AK273" s="733"/>
      <c r="AL273" s="733"/>
      <c r="AM273" s="733"/>
      <c r="AN273" s="733"/>
      <c r="AO273" s="733"/>
      <c r="AP273" s="733"/>
      <c r="AQ273" s="733"/>
      <c r="AR273" s="733"/>
      <c r="AS273" s="733"/>
      <c r="AT273" s="733"/>
      <c r="AU273" s="733"/>
      <c r="AV273" s="733"/>
      <c r="AW273" s="733"/>
      <c r="AX273" s="733"/>
      <c r="AY273" s="733"/>
    </row>
    <row r="274" spans="1:51" s="27" customFormat="1" ht="15.75" hidden="1">
      <c r="A274" s="459"/>
      <c r="B274" s="532"/>
      <c r="C274" s="533"/>
      <c r="D274" s="534"/>
      <c r="E274" s="534"/>
      <c r="F274" s="533"/>
      <c r="G274" s="533"/>
      <c r="H274" s="533"/>
      <c r="I274" s="532"/>
      <c r="J274" s="532"/>
      <c r="K274" s="532"/>
      <c r="L274" s="532"/>
      <c r="M274" s="532"/>
      <c r="N274" s="532"/>
      <c r="O274" s="532"/>
      <c r="P274" s="532"/>
      <c r="Q274" s="532"/>
      <c r="R274" s="532"/>
      <c r="S274" s="532"/>
      <c r="T274" s="532"/>
      <c r="U274" s="532"/>
      <c r="V274" s="532"/>
      <c r="W274" s="532"/>
      <c r="X274" s="532"/>
      <c r="Y274" s="532"/>
      <c r="Z274" s="532"/>
      <c r="AA274" s="733"/>
      <c r="AB274" s="733"/>
      <c r="AC274" s="733"/>
      <c r="AD274" s="733"/>
      <c r="AE274" s="733"/>
      <c r="AF274" s="733"/>
      <c r="AG274" s="733"/>
      <c r="AH274" s="733"/>
      <c r="AI274" s="733"/>
      <c r="AJ274" s="733"/>
      <c r="AK274" s="733"/>
      <c r="AL274" s="733"/>
      <c r="AM274" s="733"/>
      <c r="AN274" s="733"/>
      <c r="AO274" s="733"/>
      <c r="AP274" s="733"/>
      <c r="AQ274" s="733"/>
      <c r="AR274" s="733"/>
      <c r="AS274" s="733"/>
      <c r="AT274" s="733"/>
      <c r="AU274" s="733"/>
      <c r="AV274" s="733"/>
      <c r="AW274" s="733"/>
      <c r="AX274" s="733"/>
      <c r="AY274" s="733"/>
    </row>
    <row r="275" spans="1:51" s="27" customFormat="1" ht="15.75" hidden="1">
      <c r="A275" s="459"/>
      <c r="B275" s="532"/>
      <c r="C275" s="533"/>
      <c r="D275" s="534"/>
      <c r="E275" s="534"/>
      <c r="F275" s="533"/>
      <c r="G275" s="533"/>
      <c r="H275" s="533"/>
      <c r="I275" s="532"/>
      <c r="J275" s="532"/>
      <c r="K275" s="532"/>
      <c r="L275" s="532"/>
      <c r="M275" s="532"/>
      <c r="N275" s="532"/>
      <c r="O275" s="532"/>
      <c r="P275" s="532"/>
      <c r="Q275" s="532"/>
      <c r="R275" s="532"/>
      <c r="S275" s="532"/>
      <c r="T275" s="532"/>
      <c r="U275" s="532"/>
      <c r="V275" s="532"/>
      <c r="W275" s="532"/>
      <c r="X275" s="532"/>
      <c r="Y275" s="532"/>
      <c r="Z275" s="532"/>
      <c r="AA275" s="733"/>
      <c r="AB275" s="733"/>
      <c r="AC275" s="733"/>
      <c r="AD275" s="733"/>
      <c r="AE275" s="733"/>
      <c r="AF275" s="733"/>
      <c r="AG275" s="733"/>
      <c r="AH275" s="733"/>
      <c r="AI275" s="733"/>
      <c r="AJ275" s="733"/>
      <c r="AK275" s="733"/>
      <c r="AL275" s="733"/>
      <c r="AM275" s="733"/>
      <c r="AN275" s="733"/>
      <c r="AO275" s="733"/>
      <c r="AP275" s="733"/>
      <c r="AQ275" s="733"/>
      <c r="AR275" s="733"/>
      <c r="AS275" s="733"/>
      <c r="AT275" s="733"/>
      <c r="AU275" s="733"/>
      <c r="AV275" s="733"/>
      <c r="AW275" s="733"/>
      <c r="AX275" s="733"/>
      <c r="AY275" s="733"/>
    </row>
    <row r="276" spans="1:51" s="27" customFormat="1" ht="15.75" hidden="1">
      <c r="A276" s="459"/>
      <c r="B276" s="532"/>
      <c r="C276" s="533"/>
      <c r="D276" s="534"/>
      <c r="E276" s="534"/>
      <c r="F276" s="533"/>
      <c r="G276" s="533"/>
      <c r="H276" s="533"/>
      <c r="I276" s="532"/>
      <c r="J276" s="532"/>
      <c r="K276" s="532"/>
      <c r="L276" s="532"/>
      <c r="M276" s="532"/>
      <c r="N276" s="532"/>
      <c r="O276" s="532"/>
      <c r="P276" s="532"/>
      <c r="Q276" s="532"/>
      <c r="R276" s="532"/>
      <c r="S276" s="532"/>
      <c r="T276" s="532"/>
      <c r="U276" s="532"/>
      <c r="V276" s="532"/>
      <c r="W276" s="532"/>
      <c r="X276" s="532"/>
      <c r="Y276" s="532"/>
      <c r="Z276" s="532"/>
      <c r="AA276" s="733"/>
      <c r="AB276" s="733"/>
      <c r="AC276" s="733"/>
      <c r="AD276" s="733"/>
      <c r="AE276" s="733"/>
      <c r="AF276" s="733"/>
      <c r="AG276" s="733"/>
      <c r="AH276" s="733"/>
      <c r="AI276" s="733"/>
      <c r="AJ276" s="733"/>
      <c r="AK276" s="733"/>
      <c r="AL276" s="733"/>
      <c r="AM276" s="733"/>
      <c r="AN276" s="733"/>
      <c r="AO276" s="733"/>
      <c r="AP276" s="733"/>
      <c r="AQ276" s="733"/>
      <c r="AR276" s="733"/>
      <c r="AS276" s="733"/>
      <c r="AT276" s="733"/>
      <c r="AU276" s="733"/>
      <c r="AV276" s="733"/>
      <c r="AW276" s="733"/>
      <c r="AX276" s="733"/>
      <c r="AY276" s="733"/>
    </row>
    <row r="277" spans="1:51" s="27" customFormat="1" ht="15.75" hidden="1">
      <c r="A277" s="459"/>
      <c r="B277" s="532"/>
      <c r="C277" s="533"/>
      <c r="D277" s="534"/>
      <c r="E277" s="534"/>
      <c r="F277" s="533"/>
      <c r="G277" s="533"/>
      <c r="H277" s="533"/>
      <c r="I277" s="532"/>
      <c r="J277" s="532"/>
      <c r="K277" s="532"/>
      <c r="L277" s="532"/>
      <c r="M277" s="532"/>
      <c r="N277" s="532"/>
      <c r="O277" s="532"/>
      <c r="P277" s="532"/>
      <c r="Q277" s="532"/>
      <c r="R277" s="532"/>
      <c r="S277" s="532"/>
      <c r="T277" s="532"/>
      <c r="U277" s="532"/>
      <c r="V277" s="532"/>
      <c r="W277" s="532"/>
      <c r="X277" s="532"/>
      <c r="Y277" s="532"/>
      <c r="Z277" s="532"/>
      <c r="AA277" s="733"/>
      <c r="AB277" s="733"/>
      <c r="AC277" s="733"/>
      <c r="AD277" s="733"/>
      <c r="AE277" s="733"/>
      <c r="AF277" s="733"/>
      <c r="AG277" s="733"/>
      <c r="AH277" s="733"/>
      <c r="AI277" s="733"/>
      <c r="AJ277" s="733"/>
      <c r="AK277" s="733"/>
      <c r="AL277" s="733"/>
      <c r="AM277" s="733"/>
      <c r="AN277" s="733"/>
      <c r="AO277" s="733"/>
      <c r="AP277" s="733"/>
      <c r="AQ277" s="733"/>
      <c r="AR277" s="733"/>
      <c r="AS277" s="733"/>
      <c r="AT277" s="733"/>
      <c r="AU277" s="733"/>
      <c r="AV277" s="733"/>
      <c r="AW277" s="733"/>
      <c r="AX277" s="733"/>
      <c r="AY277" s="733"/>
    </row>
    <row r="278" spans="1:51" s="13" customFormat="1" ht="15.75" hidden="1">
      <c r="A278" s="459"/>
      <c r="B278" s="532"/>
      <c r="C278" s="533"/>
      <c r="D278" s="534"/>
      <c r="E278" s="534"/>
      <c r="F278" s="533"/>
      <c r="G278" s="533"/>
      <c r="H278" s="533"/>
      <c r="I278" s="532"/>
      <c r="J278" s="532"/>
      <c r="K278" s="532"/>
      <c r="L278" s="532"/>
      <c r="M278" s="532"/>
      <c r="N278" s="532"/>
      <c r="O278" s="532"/>
      <c r="P278" s="532"/>
      <c r="Q278" s="532"/>
      <c r="R278" s="532"/>
      <c r="S278" s="532"/>
      <c r="T278" s="532"/>
      <c r="U278" s="532"/>
      <c r="V278" s="532"/>
      <c r="W278" s="532"/>
      <c r="X278" s="532"/>
      <c r="Y278" s="532"/>
      <c r="Z278" s="532"/>
      <c r="AA278" s="436"/>
      <c r="AB278" s="436"/>
      <c r="AC278" s="436"/>
      <c r="AD278" s="436"/>
      <c r="AE278" s="436"/>
      <c r="AF278" s="436"/>
      <c r="AG278" s="436"/>
      <c r="AH278" s="436"/>
      <c r="AI278" s="436"/>
      <c r="AJ278" s="436"/>
      <c r="AK278" s="436"/>
      <c r="AL278" s="436"/>
      <c r="AM278" s="436"/>
      <c r="AN278" s="436"/>
      <c r="AO278" s="436"/>
      <c r="AP278" s="436"/>
      <c r="AQ278" s="436"/>
      <c r="AR278" s="436"/>
      <c r="AS278" s="436"/>
      <c r="AT278" s="436"/>
      <c r="AU278" s="436"/>
      <c r="AV278" s="436"/>
      <c r="AW278" s="436"/>
      <c r="AX278" s="436"/>
      <c r="AY278" s="436"/>
    </row>
    <row r="279" spans="1:51" s="13" customFormat="1" ht="15.75" hidden="1">
      <c r="A279" s="459"/>
      <c r="B279" s="532"/>
      <c r="C279" s="533"/>
      <c r="D279" s="534"/>
      <c r="E279" s="534"/>
      <c r="F279" s="533"/>
      <c r="G279" s="533"/>
      <c r="H279" s="533"/>
      <c r="I279" s="532"/>
      <c r="J279" s="532"/>
      <c r="K279" s="532"/>
      <c r="L279" s="532"/>
      <c r="M279" s="532"/>
      <c r="N279" s="532"/>
      <c r="O279" s="532"/>
      <c r="P279" s="532"/>
      <c r="Q279" s="532"/>
      <c r="R279" s="532"/>
      <c r="S279" s="532"/>
      <c r="T279" s="532"/>
      <c r="U279" s="532"/>
      <c r="V279" s="532"/>
      <c r="W279" s="532"/>
      <c r="X279" s="532"/>
      <c r="Y279" s="532"/>
      <c r="Z279" s="532"/>
      <c r="AA279" s="436"/>
      <c r="AB279" s="436"/>
      <c r="AC279" s="436"/>
      <c r="AD279" s="436"/>
      <c r="AE279" s="436"/>
      <c r="AF279" s="436"/>
      <c r="AG279" s="436"/>
      <c r="AH279" s="436"/>
      <c r="AI279" s="436"/>
      <c r="AJ279" s="436"/>
      <c r="AK279" s="436"/>
      <c r="AL279" s="436"/>
      <c r="AM279" s="436"/>
      <c r="AN279" s="436"/>
      <c r="AO279" s="436"/>
      <c r="AP279" s="436"/>
      <c r="AQ279" s="436"/>
      <c r="AR279" s="436"/>
      <c r="AS279" s="436"/>
      <c r="AT279" s="436"/>
      <c r="AU279" s="436"/>
      <c r="AV279" s="436"/>
      <c r="AW279" s="436"/>
      <c r="AX279" s="436"/>
      <c r="AY279" s="436"/>
    </row>
    <row r="280" spans="1:51" s="13" customFormat="1" ht="15.75" hidden="1">
      <c r="A280" s="459"/>
      <c r="B280" s="532"/>
      <c r="C280" s="533"/>
      <c r="D280" s="534"/>
      <c r="E280" s="534"/>
      <c r="F280" s="533"/>
      <c r="G280" s="533"/>
      <c r="H280" s="533"/>
      <c r="I280" s="532"/>
      <c r="J280" s="532"/>
      <c r="K280" s="532"/>
      <c r="L280" s="532"/>
      <c r="M280" s="532"/>
      <c r="N280" s="532"/>
      <c r="O280" s="532"/>
      <c r="P280" s="532"/>
      <c r="Q280" s="532"/>
      <c r="R280" s="532"/>
      <c r="S280" s="532"/>
      <c r="T280" s="532"/>
      <c r="U280" s="532"/>
      <c r="V280" s="532"/>
      <c r="W280" s="532"/>
      <c r="X280" s="532"/>
      <c r="Y280" s="532"/>
      <c r="Z280" s="532"/>
      <c r="AA280" s="436"/>
      <c r="AB280" s="436"/>
      <c r="AC280" s="436"/>
      <c r="AD280" s="436"/>
      <c r="AE280" s="436"/>
      <c r="AF280" s="436"/>
      <c r="AG280" s="436"/>
      <c r="AH280" s="436"/>
      <c r="AI280" s="436"/>
      <c r="AJ280" s="436"/>
      <c r="AK280" s="436"/>
      <c r="AL280" s="436"/>
      <c r="AM280" s="436"/>
      <c r="AN280" s="436"/>
      <c r="AO280" s="436"/>
      <c r="AP280" s="436"/>
      <c r="AQ280" s="436"/>
      <c r="AR280" s="436"/>
      <c r="AS280" s="436"/>
      <c r="AT280" s="436"/>
      <c r="AU280" s="436"/>
      <c r="AV280" s="436"/>
      <c r="AW280" s="436"/>
      <c r="AX280" s="436"/>
      <c r="AY280" s="436"/>
    </row>
    <row r="281" spans="1:51" s="13" customFormat="1" ht="15.75" hidden="1">
      <c r="A281" s="459"/>
      <c r="B281" s="532"/>
      <c r="C281" s="533"/>
      <c r="D281" s="534"/>
      <c r="E281" s="534"/>
      <c r="F281" s="533"/>
      <c r="G281" s="533"/>
      <c r="H281" s="533"/>
      <c r="I281" s="532"/>
      <c r="J281" s="532"/>
      <c r="K281" s="532"/>
      <c r="L281" s="532"/>
      <c r="M281" s="532"/>
      <c r="N281" s="532"/>
      <c r="O281" s="532"/>
      <c r="P281" s="532"/>
      <c r="Q281" s="532"/>
      <c r="R281" s="532"/>
      <c r="S281" s="532"/>
      <c r="T281" s="532"/>
      <c r="U281" s="532"/>
      <c r="V281" s="532"/>
      <c r="W281" s="532"/>
      <c r="X281" s="532"/>
      <c r="Y281" s="532"/>
      <c r="Z281" s="532"/>
      <c r="AA281" s="436"/>
      <c r="AB281" s="436"/>
      <c r="AC281" s="436"/>
      <c r="AD281" s="436"/>
      <c r="AE281" s="436"/>
      <c r="AF281" s="436"/>
      <c r="AG281" s="436"/>
      <c r="AH281" s="436"/>
      <c r="AI281" s="436"/>
      <c r="AJ281" s="436"/>
      <c r="AK281" s="436"/>
      <c r="AL281" s="436"/>
      <c r="AM281" s="436"/>
      <c r="AN281" s="436"/>
      <c r="AO281" s="436"/>
      <c r="AP281" s="436"/>
      <c r="AQ281" s="436"/>
      <c r="AR281" s="436"/>
      <c r="AS281" s="436"/>
      <c r="AT281" s="436"/>
      <c r="AU281" s="436"/>
      <c r="AV281" s="436"/>
      <c r="AW281" s="436"/>
      <c r="AX281" s="436"/>
      <c r="AY281" s="436"/>
    </row>
    <row r="282" spans="1:51" s="13" customFormat="1" ht="15.75" hidden="1">
      <c r="A282" s="459"/>
      <c r="B282" s="532"/>
      <c r="C282" s="533"/>
      <c r="D282" s="534"/>
      <c r="E282" s="534"/>
      <c r="F282" s="533"/>
      <c r="G282" s="533"/>
      <c r="H282" s="533"/>
      <c r="I282" s="532"/>
      <c r="J282" s="532"/>
      <c r="K282" s="532"/>
      <c r="L282" s="532"/>
      <c r="M282" s="532"/>
      <c r="N282" s="532"/>
      <c r="O282" s="532"/>
      <c r="P282" s="532"/>
      <c r="Q282" s="532"/>
      <c r="R282" s="532"/>
      <c r="S282" s="532"/>
      <c r="T282" s="532"/>
      <c r="U282" s="532"/>
      <c r="V282" s="532"/>
      <c r="W282" s="532"/>
      <c r="X282" s="532"/>
      <c r="Y282" s="532"/>
      <c r="Z282" s="532"/>
      <c r="AA282" s="436"/>
      <c r="AB282" s="436"/>
      <c r="AC282" s="436"/>
      <c r="AD282" s="436"/>
      <c r="AE282" s="436"/>
      <c r="AF282" s="436"/>
      <c r="AG282" s="436"/>
      <c r="AH282" s="436"/>
      <c r="AI282" s="436"/>
      <c r="AJ282" s="436"/>
      <c r="AK282" s="436"/>
      <c r="AL282" s="436"/>
      <c r="AM282" s="436"/>
      <c r="AN282" s="436"/>
      <c r="AO282" s="436"/>
      <c r="AP282" s="436"/>
      <c r="AQ282" s="436"/>
      <c r="AR282" s="436"/>
      <c r="AS282" s="436"/>
      <c r="AT282" s="436"/>
      <c r="AU282" s="436"/>
      <c r="AV282" s="436"/>
      <c r="AW282" s="436"/>
      <c r="AX282" s="436"/>
      <c r="AY282" s="436"/>
    </row>
    <row r="283" spans="1:51" s="13" customFormat="1" ht="15.75" hidden="1">
      <c r="A283" s="459"/>
      <c r="B283" s="532"/>
      <c r="C283" s="533"/>
      <c r="D283" s="534"/>
      <c r="E283" s="534"/>
      <c r="F283" s="533"/>
      <c r="G283" s="533"/>
      <c r="H283" s="533"/>
      <c r="I283" s="532"/>
      <c r="J283" s="532"/>
      <c r="K283" s="532"/>
      <c r="L283" s="532"/>
      <c r="M283" s="532"/>
      <c r="N283" s="532"/>
      <c r="O283" s="532"/>
      <c r="P283" s="532"/>
      <c r="Q283" s="532"/>
      <c r="R283" s="532"/>
      <c r="S283" s="532"/>
      <c r="T283" s="532"/>
      <c r="U283" s="532"/>
      <c r="V283" s="532"/>
      <c r="W283" s="532"/>
      <c r="X283" s="532"/>
      <c r="Y283" s="532"/>
      <c r="Z283" s="532"/>
      <c r="AA283" s="436"/>
      <c r="AB283" s="436"/>
      <c r="AC283" s="436"/>
      <c r="AD283" s="436"/>
      <c r="AE283" s="436"/>
      <c r="AF283" s="436"/>
      <c r="AG283" s="436"/>
      <c r="AH283" s="436"/>
      <c r="AI283" s="436"/>
      <c r="AJ283" s="436"/>
      <c r="AK283" s="436"/>
      <c r="AL283" s="436"/>
      <c r="AM283" s="436"/>
      <c r="AN283" s="436"/>
      <c r="AO283" s="436"/>
      <c r="AP283" s="436"/>
      <c r="AQ283" s="436"/>
      <c r="AR283" s="436"/>
      <c r="AS283" s="436"/>
      <c r="AT283" s="436"/>
      <c r="AU283" s="436"/>
      <c r="AV283" s="436"/>
      <c r="AW283" s="436"/>
      <c r="AX283" s="436"/>
      <c r="AY283" s="436"/>
    </row>
    <row r="284" spans="1:51" s="13" customFormat="1" ht="15.75" hidden="1">
      <c r="A284" s="459"/>
      <c r="B284" s="532"/>
      <c r="C284" s="533"/>
      <c r="D284" s="534"/>
      <c r="E284" s="534"/>
      <c r="F284" s="533"/>
      <c r="G284" s="533"/>
      <c r="H284" s="533"/>
      <c r="I284" s="532"/>
      <c r="J284" s="532"/>
      <c r="K284" s="532"/>
      <c r="L284" s="532"/>
      <c r="M284" s="532"/>
      <c r="N284" s="532"/>
      <c r="O284" s="532"/>
      <c r="P284" s="532"/>
      <c r="Q284" s="532"/>
      <c r="R284" s="532"/>
      <c r="S284" s="532"/>
      <c r="T284" s="532"/>
      <c r="U284" s="532"/>
      <c r="V284" s="532"/>
      <c r="W284" s="532"/>
      <c r="X284" s="532"/>
      <c r="Y284" s="532"/>
      <c r="Z284" s="532"/>
      <c r="AA284" s="436"/>
      <c r="AB284" s="436"/>
      <c r="AC284" s="436"/>
      <c r="AD284" s="436"/>
      <c r="AE284" s="436"/>
      <c r="AF284" s="436"/>
      <c r="AG284" s="436"/>
      <c r="AH284" s="436"/>
      <c r="AI284" s="436"/>
      <c r="AJ284" s="436"/>
      <c r="AK284" s="436"/>
      <c r="AL284" s="436"/>
      <c r="AM284" s="436"/>
      <c r="AN284" s="436"/>
      <c r="AO284" s="436"/>
      <c r="AP284" s="436"/>
      <c r="AQ284" s="436"/>
      <c r="AR284" s="436"/>
      <c r="AS284" s="436"/>
      <c r="AT284" s="436"/>
      <c r="AU284" s="436"/>
      <c r="AV284" s="436"/>
      <c r="AW284" s="436"/>
      <c r="AX284" s="436"/>
      <c r="AY284" s="436"/>
    </row>
    <row r="285" spans="1:51" s="13" customFormat="1" ht="15.75" hidden="1">
      <c r="A285" s="459"/>
      <c r="B285" s="532"/>
      <c r="C285" s="533"/>
      <c r="D285" s="534"/>
      <c r="E285" s="534"/>
      <c r="F285" s="533"/>
      <c r="G285" s="533"/>
      <c r="H285" s="533"/>
      <c r="I285" s="532"/>
      <c r="J285" s="532"/>
      <c r="K285" s="532"/>
      <c r="L285" s="532"/>
      <c r="M285" s="532"/>
      <c r="N285" s="532"/>
      <c r="O285" s="532"/>
      <c r="P285" s="532"/>
      <c r="Q285" s="532"/>
      <c r="R285" s="532"/>
      <c r="S285" s="532"/>
      <c r="T285" s="532"/>
      <c r="U285" s="532"/>
      <c r="V285" s="532"/>
      <c r="W285" s="532"/>
      <c r="X285" s="532"/>
      <c r="Y285" s="532"/>
      <c r="Z285" s="532"/>
      <c r="AA285" s="436"/>
      <c r="AB285" s="436"/>
      <c r="AC285" s="436"/>
      <c r="AD285" s="436"/>
      <c r="AE285" s="436"/>
      <c r="AF285" s="436"/>
      <c r="AG285" s="436"/>
      <c r="AH285" s="436"/>
      <c r="AI285" s="436"/>
      <c r="AJ285" s="436"/>
      <c r="AK285" s="436"/>
      <c r="AL285" s="436"/>
      <c r="AM285" s="436"/>
      <c r="AN285" s="436"/>
      <c r="AO285" s="436"/>
      <c r="AP285" s="436"/>
      <c r="AQ285" s="436"/>
      <c r="AR285" s="436"/>
      <c r="AS285" s="436"/>
      <c r="AT285" s="436"/>
      <c r="AU285" s="436"/>
      <c r="AV285" s="436"/>
      <c r="AW285" s="436"/>
      <c r="AX285" s="436"/>
      <c r="AY285" s="436"/>
    </row>
    <row r="286" spans="1:51" s="13" customFormat="1" ht="15.75" hidden="1">
      <c r="A286" s="459"/>
      <c r="B286" s="532"/>
      <c r="C286" s="533"/>
      <c r="D286" s="534"/>
      <c r="E286" s="534"/>
      <c r="F286" s="533"/>
      <c r="G286" s="533"/>
      <c r="H286" s="533"/>
      <c r="I286" s="532"/>
      <c r="J286" s="532"/>
      <c r="K286" s="532"/>
      <c r="L286" s="532"/>
      <c r="M286" s="532"/>
      <c r="N286" s="532"/>
      <c r="O286" s="532"/>
      <c r="P286" s="532"/>
      <c r="Q286" s="532"/>
      <c r="R286" s="532"/>
      <c r="S286" s="532"/>
      <c r="T286" s="532"/>
      <c r="U286" s="532"/>
      <c r="V286" s="532"/>
      <c r="W286" s="532"/>
      <c r="X286" s="532"/>
      <c r="Y286" s="532"/>
      <c r="Z286" s="532"/>
      <c r="AA286" s="790"/>
      <c r="AB286" s="436"/>
      <c r="AC286" s="436"/>
      <c r="AD286" s="436"/>
      <c r="AE286" s="436"/>
      <c r="AF286" s="436"/>
      <c r="AG286" s="436"/>
      <c r="AH286" s="436"/>
      <c r="AI286" s="436"/>
      <c r="AJ286" s="436"/>
      <c r="AK286" s="436"/>
      <c r="AL286" s="436"/>
      <c r="AM286" s="436"/>
      <c r="AN286" s="436"/>
      <c r="AO286" s="436"/>
      <c r="AP286" s="436"/>
      <c r="AQ286" s="436"/>
      <c r="AR286" s="436"/>
      <c r="AS286" s="436"/>
      <c r="AT286" s="436"/>
      <c r="AU286" s="436"/>
      <c r="AV286" s="436"/>
      <c r="AW286" s="436"/>
      <c r="AX286" s="436"/>
      <c r="AY286" s="436"/>
    </row>
    <row r="287" spans="1:51" s="13" customFormat="1" ht="15.75" hidden="1">
      <c r="A287" s="459"/>
      <c r="B287" s="532"/>
      <c r="C287" s="533"/>
      <c r="D287" s="534"/>
      <c r="E287" s="534"/>
      <c r="F287" s="533"/>
      <c r="G287" s="533"/>
      <c r="H287" s="533"/>
      <c r="I287" s="532"/>
      <c r="J287" s="532"/>
      <c r="K287" s="532"/>
      <c r="L287" s="532"/>
      <c r="M287" s="532"/>
      <c r="N287" s="532"/>
      <c r="O287" s="532"/>
      <c r="P287" s="532"/>
      <c r="Q287" s="532"/>
      <c r="R287" s="532"/>
      <c r="S287" s="532"/>
      <c r="T287" s="532"/>
      <c r="U287" s="532"/>
      <c r="V287" s="532"/>
      <c r="W287" s="532"/>
      <c r="X287" s="532"/>
      <c r="Y287" s="532"/>
      <c r="Z287" s="532"/>
      <c r="AA287" s="790"/>
      <c r="AB287" s="436"/>
      <c r="AC287" s="436"/>
      <c r="AD287" s="436"/>
      <c r="AE287" s="436"/>
      <c r="AF287" s="436"/>
      <c r="AG287" s="436"/>
      <c r="AH287" s="436"/>
      <c r="AI287" s="436"/>
      <c r="AJ287" s="436"/>
      <c r="AK287" s="436"/>
      <c r="AL287" s="436"/>
      <c r="AM287" s="436"/>
      <c r="AN287" s="436"/>
      <c r="AO287" s="436"/>
      <c r="AP287" s="436"/>
      <c r="AQ287" s="436"/>
      <c r="AR287" s="436"/>
      <c r="AS287" s="436"/>
      <c r="AT287" s="436"/>
      <c r="AU287" s="436"/>
      <c r="AV287" s="436"/>
      <c r="AW287" s="436"/>
      <c r="AX287" s="436"/>
      <c r="AY287" s="436"/>
    </row>
    <row r="288" spans="1:51" s="13" customFormat="1" ht="15.75" hidden="1">
      <c r="A288" s="459"/>
      <c r="B288" s="532"/>
      <c r="C288" s="533"/>
      <c r="D288" s="534"/>
      <c r="E288" s="534"/>
      <c r="F288" s="533"/>
      <c r="G288" s="533"/>
      <c r="H288" s="533"/>
      <c r="I288" s="532"/>
      <c r="J288" s="532"/>
      <c r="K288" s="532"/>
      <c r="L288" s="532"/>
      <c r="M288" s="532"/>
      <c r="N288" s="532"/>
      <c r="O288" s="532"/>
      <c r="P288" s="532"/>
      <c r="Q288" s="532"/>
      <c r="R288" s="532"/>
      <c r="S288" s="532"/>
      <c r="T288" s="532"/>
      <c r="U288" s="532"/>
      <c r="V288" s="532"/>
      <c r="W288" s="532"/>
      <c r="X288" s="532"/>
      <c r="Y288" s="532"/>
      <c r="Z288" s="532"/>
      <c r="AA288" s="790"/>
      <c r="AB288" s="436"/>
      <c r="AC288" s="436"/>
      <c r="AD288" s="436"/>
      <c r="AE288" s="436"/>
      <c r="AF288" s="436"/>
      <c r="AG288" s="436"/>
      <c r="AH288" s="436"/>
      <c r="AI288" s="436"/>
      <c r="AJ288" s="436"/>
      <c r="AK288" s="436"/>
      <c r="AL288" s="436"/>
      <c r="AM288" s="436"/>
      <c r="AN288" s="436"/>
      <c r="AO288" s="436"/>
      <c r="AP288" s="436"/>
      <c r="AQ288" s="436"/>
      <c r="AR288" s="436"/>
      <c r="AS288" s="436"/>
      <c r="AT288" s="436"/>
      <c r="AU288" s="436"/>
      <c r="AV288" s="436"/>
      <c r="AW288" s="436"/>
      <c r="AX288" s="436"/>
      <c r="AY288" s="436"/>
    </row>
    <row r="289" spans="1:51" s="13" customFormat="1" ht="15.75" hidden="1">
      <c r="A289" s="459"/>
      <c r="B289" s="532"/>
      <c r="C289" s="533"/>
      <c r="D289" s="534"/>
      <c r="E289" s="534"/>
      <c r="F289" s="533"/>
      <c r="G289" s="533"/>
      <c r="H289" s="533"/>
      <c r="I289" s="532"/>
      <c r="J289" s="532"/>
      <c r="K289" s="532"/>
      <c r="L289" s="532"/>
      <c r="M289" s="532"/>
      <c r="N289" s="532"/>
      <c r="O289" s="532"/>
      <c r="P289" s="532"/>
      <c r="Q289" s="532"/>
      <c r="R289" s="532"/>
      <c r="S289" s="532"/>
      <c r="T289" s="532"/>
      <c r="U289" s="532"/>
      <c r="V289" s="532"/>
      <c r="W289" s="532"/>
      <c r="X289" s="532"/>
      <c r="Y289" s="532"/>
      <c r="Z289" s="532"/>
      <c r="AA289" s="790"/>
      <c r="AB289" s="436"/>
      <c r="AC289" s="436"/>
      <c r="AD289" s="436"/>
      <c r="AE289" s="436"/>
      <c r="AF289" s="436"/>
      <c r="AG289" s="436"/>
      <c r="AH289" s="436"/>
      <c r="AI289" s="436"/>
      <c r="AJ289" s="436"/>
      <c r="AK289" s="436"/>
      <c r="AL289" s="436"/>
      <c r="AM289" s="436"/>
      <c r="AN289" s="436"/>
      <c r="AO289" s="436"/>
      <c r="AP289" s="436"/>
      <c r="AQ289" s="436"/>
      <c r="AR289" s="436"/>
      <c r="AS289" s="436"/>
      <c r="AT289" s="436"/>
      <c r="AU289" s="436"/>
      <c r="AV289" s="436"/>
      <c r="AW289" s="436"/>
      <c r="AX289" s="436"/>
      <c r="AY289" s="436"/>
    </row>
    <row r="290" spans="1:51" s="13" customFormat="1" ht="15.75" hidden="1">
      <c r="A290" s="459"/>
      <c r="B290" s="532"/>
      <c r="C290" s="533"/>
      <c r="D290" s="534"/>
      <c r="E290" s="534"/>
      <c r="F290" s="533"/>
      <c r="G290" s="533"/>
      <c r="H290" s="533"/>
      <c r="I290" s="532"/>
      <c r="J290" s="532"/>
      <c r="K290" s="532"/>
      <c r="L290" s="532"/>
      <c r="M290" s="532"/>
      <c r="N290" s="532"/>
      <c r="O290" s="532"/>
      <c r="P290" s="532"/>
      <c r="Q290" s="532"/>
      <c r="R290" s="532"/>
      <c r="S290" s="532"/>
      <c r="T290" s="532"/>
      <c r="U290" s="532"/>
      <c r="V290" s="532"/>
      <c r="W290" s="532"/>
      <c r="X290" s="532"/>
      <c r="Y290" s="532"/>
      <c r="Z290" s="532"/>
      <c r="AA290" s="790"/>
      <c r="AB290" s="436"/>
      <c r="AC290" s="436"/>
      <c r="AD290" s="436"/>
      <c r="AE290" s="436"/>
      <c r="AF290" s="436"/>
      <c r="AG290" s="436"/>
      <c r="AH290" s="436"/>
      <c r="AI290" s="436"/>
      <c r="AJ290" s="436"/>
      <c r="AK290" s="436"/>
      <c r="AL290" s="436"/>
      <c r="AM290" s="436"/>
      <c r="AN290" s="436"/>
      <c r="AO290" s="436"/>
      <c r="AP290" s="436"/>
      <c r="AQ290" s="436"/>
      <c r="AR290" s="436"/>
      <c r="AS290" s="436"/>
      <c r="AT290" s="436"/>
      <c r="AU290" s="436"/>
      <c r="AV290" s="436"/>
      <c r="AW290" s="436"/>
      <c r="AX290" s="436"/>
      <c r="AY290" s="436"/>
    </row>
    <row r="291" spans="1:51" ht="15.75" hidden="1">
      <c r="A291" s="459"/>
      <c r="B291" s="532"/>
      <c r="C291" s="533"/>
      <c r="D291" s="534"/>
      <c r="E291" s="534"/>
      <c r="F291" s="533"/>
      <c r="G291" s="533"/>
      <c r="H291" s="533"/>
      <c r="I291" s="532"/>
      <c r="J291" s="532"/>
      <c r="K291" s="532"/>
      <c r="L291" s="532"/>
      <c r="M291" s="532"/>
      <c r="N291" s="532"/>
      <c r="O291" s="532"/>
      <c r="P291" s="532"/>
      <c r="Q291" s="532"/>
      <c r="R291" s="532"/>
      <c r="S291" s="532"/>
      <c r="T291" s="532"/>
      <c r="U291" s="532"/>
      <c r="V291" s="532"/>
      <c r="W291" s="532"/>
      <c r="X291" s="532"/>
      <c r="Y291" s="532"/>
      <c r="Z291" s="532"/>
      <c r="AA291" s="793"/>
      <c r="AB291" s="532"/>
      <c r="AC291" s="532"/>
      <c r="AD291" s="532"/>
      <c r="AE291" s="532"/>
      <c r="AF291" s="532"/>
      <c r="AG291" s="532"/>
      <c r="AH291" s="532"/>
      <c r="AI291" s="532"/>
      <c r="AJ291" s="532"/>
      <c r="AK291" s="532"/>
      <c r="AL291" s="532"/>
      <c r="AM291" s="532"/>
      <c r="AN291" s="532"/>
      <c r="AO291" s="532"/>
      <c r="AP291" s="532"/>
      <c r="AQ291" s="532"/>
      <c r="AR291" s="532"/>
      <c r="AS291" s="532"/>
      <c r="AT291" s="532"/>
      <c r="AU291" s="532"/>
      <c r="AV291" s="532"/>
      <c r="AW291" s="532"/>
      <c r="AX291" s="532"/>
      <c r="AY291" s="532"/>
    </row>
    <row r="292" spans="1:51" ht="15.75" hidden="1">
      <c r="A292" s="459"/>
      <c r="B292" s="532"/>
      <c r="C292" s="533"/>
      <c r="D292" s="534"/>
      <c r="E292" s="534"/>
      <c r="F292" s="533"/>
      <c r="G292" s="533"/>
      <c r="H292" s="533"/>
      <c r="I292" s="532"/>
      <c r="J292" s="532"/>
      <c r="K292" s="532"/>
      <c r="L292" s="532"/>
      <c r="M292" s="532"/>
      <c r="N292" s="532"/>
      <c r="O292" s="532"/>
      <c r="P292" s="532"/>
      <c r="Q292" s="532"/>
      <c r="R292" s="532"/>
      <c r="S292" s="532"/>
      <c r="T292" s="532"/>
      <c r="U292" s="532"/>
      <c r="V292" s="532"/>
      <c r="W292" s="532"/>
      <c r="X292" s="532"/>
      <c r="Y292" s="532"/>
      <c r="Z292" s="532"/>
      <c r="AA292" s="793"/>
      <c r="AB292" s="532"/>
      <c r="AC292" s="532"/>
      <c r="AD292" s="532"/>
      <c r="AE292" s="532"/>
      <c r="AF292" s="532"/>
      <c r="AG292" s="532"/>
      <c r="AH292" s="532"/>
      <c r="AI292" s="532"/>
      <c r="AJ292" s="532"/>
      <c r="AK292" s="532"/>
      <c r="AL292" s="532"/>
      <c r="AM292" s="532"/>
      <c r="AN292" s="532"/>
      <c r="AO292" s="532"/>
      <c r="AP292" s="532"/>
      <c r="AQ292" s="532"/>
      <c r="AR292" s="532"/>
      <c r="AS292" s="532"/>
      <c r="AT292" s="532"/>
      <c r="AU292" s="532"/>
      <c r="AV292" s="532"/>
      <c r="AW292" s="532"/>
      <c r="AX292" s="532"/>
      <c r="AY292" s="532"/>
    </row>
    <row r="293" spans="1:51" ht="15.75" hidden="1">
      <c r="A293" s="459"/>
      <c r="B293" s="532"/>
      <c r="C293" s="533"/>
      <c r="D293" s="534"/>
      <c r="E293" s="534"/>
      <c r="F293" s="533"/>
      <c r="G293" s="533"/>
      <c r="H293" s="533"/>
      <c r="I293" s="532"/>
      <c r="J293" s="532"/>
      <c r="K293" s="532"/>
      <c r="L293" s="532"/>
      <c r="M293" s="532"/>
      <c r="N293" s="532"/>
      <c r="O293" s="532"/>
      <c r="P293" s="532"/>
      <c r="Q293" s="532"/>
      <c r="R293" s="532"/>
      <c r="S293" s="532"/>
      <c r="T293" s="532"/>
      <c r="U293" s="532"/>
      <c r="V293" s="532"/>
      <c r="W293" s="532"/>
      <c r="X293" s="532"/>
      <c r="Y293" s="532"/>
      <c r="Z293" s="532"/>
      <c r="AA293" s="793"/>
      <c r="AB293" s="532"/>
      <c r="AC293" s="532"/>
      <c r="AD293" s="532"/>
      <c r="AE293" s="532"/>
      <c r="AF293" s="532"/>
      <c r="AG293" s="532"/>
      <c r="AH293" s="532"/>
      <c r="AI293" s="532"/>
      <c r="AJ293" s="532"/>
      <c r="AK293" s="532"/>
      <c r="AL293" s="532"/>
      <c r="AM293" s="532"/>
      <c r="AN293" s="532"/>
      <c r="AO293" s="532"/>
      <c r="AP293" s="532"/>
      <c r="AQ293" s="532"/>
      <c r="AR293" s="532"/>
      <c r="AS293" s="532"/>
      <c r="AT293" s="532"/>
      <c r="AU293" s="532"/>
      <c r="AV293" s="532"/>
      <c r="AW293" s="532"/>
      <c r="AX293" s="532"/>
      <c r="AY293" s="532"/>
    </row>
    <row r="294" spans="1:51" ht="15.75" hidden="1">
      <c r="A294" s="459"/>
      <c r="B294" s="532"/>
      <c r="C294" s="533"/>
      <c r="D294" s="534"/>
      <c r="E294" s="534"/>
      <c r="F294" s="533"/>
      <c r="G294" s="533"/>
      <c r="H294" s="533"/>
      <c r="I294" s="532"/>
      <c r="J294" s="532"/>
      <c r="K294" s="532"/>
      <c r="L294" s="532"/>
      <c r="M294" s="532"/>
      <c r="N294" s="532"/>
      <c r="O294" s="532"/>
      <c r="P294" s="532"/>
      <c r="Q294" s="532"/>
      <c r="R294" s="532"/>
      <c r="S294" s="532"/>
      <c r="T294" s="532"/>
      <c r="U294" s="532"/>
      <c r="V294" s="532"/>
      <c r="W294" s="532"/>
      <c r="X294" s="532"/>
      <c r="Y294" s="532"/>
      <c r="Z294" s="532"/>
      <c r="AA294" s="793"/>
      <c r="AB294" s="532"/>
      <c r="AC294" s="532"/>
      <c r="AD294" s="532"/>
      <c r="AE294" s="532"/>
      <c r="AF294" s="532"/>
      <c r="AG294" s="532"/>
      <c r="AH294" s="532"/>
      <c r="AI294" s="532"/>
      <c r="AJ294" s="532"/>
      <c r="AK294" s="532"/>
      <c r="AL294" s="532"/>
      <c r="AM294" s="532"/>
      <c r="AN294" s="532"/>
      <c r="AO294" s="532"/>
      <c r="AP294" s="532"/>
      <c r="AQ294" s="532"/>
      <c r="AR294" s="532"/>
      <c r="AS294" s="532"/>
      <c r="AT294" s="532"/>
      <c r="AU294" s="532"/>
      <c r="AV294" s="532"/>
      <c r="AW294" s="532"/>
      <c r="AX294" s="532"/>
      <c r="AY294" s="532"/>
    </row>
    <row r="295" spans="1:51" ht="15.75" hidden="1">
      <c r="A295" s="459"/>
      <c r="B295" s="532"/>
      <c r="C295" s="533"/>
      <c r="D295" s="534"/>
      <c r="E295" s="534"/>
      <c r="F295" s="533"/>
      <c r="G295" s="533"/>
      <c r="H295" s="533"/>
      <c r="I295" s="532"/>
      <c r="J295" s="532"/>
      <c r="K295" s="532"/>
      <c r="L295" s="532"/>
      <c r="M295" s="532"/>
      <c r="N295" s="532"/>
      <c r="O295" s="532"/>
      <c r="P295" s="532"/>
      <c r="Q295" s="532"/>
      <c r="R295" s="532"/>
      <c r="S295" s="532"/>
      <c r="T295" s="532"/>
      <c r="U295" s="532"/>
      <c r="V295" s="532"/>
      <c r="W295" s="532"/>
      <c r="X295" s="532"/>
      <c r="Y295" s="532"/>
      <c r="Z295" s="532"/>
      <c r="AA295" s="793"/>
      <c r="AB295" s="532"/>
      <c r="AC295" s="532"/>
      <c r="AD295" s="532"/>
      <c r="AE295" s="532"/>
      <c r="AF295" s="532"/>
      <c r="AG295" s="532"/>
      <c r="AH295" s="532"/>
      <c r="AI295" s="532"/>
      <c r="AJ295" s="532"/>
      <c r="AK295" s="532"/>
      <c r="AL295" s="532"/>
      <c r="AM295" s="532"/>
      <c r="AN295" s="532"/>
      <c r="AO295" s="532"/>
      <c r="AP295" s="532"/>
      <c r="AQ295" s="532"/>
      <c r="AR295" s="532"/>
      <c r="AS295" s="532"/>
      <c r="AT295" s="532"/>
      <c r="AU295" s="532"/>
      <c r="AV295" s="532"/>
      <c r="AW295" s="532"/>
      <c r="AX295" s="532"/>
      <c r="AY295" s="532"/>
    </row>
    <row r="296" spans="1:51" ht="15.75" hidden="1">
      <c r="A296" s="459"/>
      <c r="B296" s="532"/>
      <c r="C296" s="533"/>
      <c r="D296" s="534"/>
      <c r="E296" s="534"/>
      <c r="F296" s="533"/>
      <c r="G296" s="533"/>
      <c r="H296" s="533"/>
      <c r="I296" s="532"/>
      <c r="J296" s="532"/>
      <c r="K296" s="532"/>
      <c r="L296" s="532"/>
      <c r="M296" s="532"/>
      <c r="N296" s="532"/>
      <c r="O296" s="532"/>
      <c r="P296" s="532"/>
      <c r="Q296" s="532"/>
      <c r="R296" s="532"/>
      <c r="S296" s="532"/>
      <c r="T296" s="532"/>
      <c r="U296" s="532"/>
      <c r="V296" s="532"/>
      <c r="W296" s="532"/>
      <c r="X296" s="532"/>
      <c r="Y296" s="532"/>
      <c r="Z296" s="532"/>
      <c r="AA296" s="793"/>
      <c r="AB296" s="532"/>
      <c r="AC296" s="532"/>
      <c r="AD296" s="532"/>
      <c r="AE296" s="532"/>
      <c r="AF296" s="532"/>
      <c r="AG296" s="532"/>
      <c r="AH296" s="532"/>
      <c r="AI296" s="532"/>
      <c r="AJ296" s="532"/>
      <c r="AK296" s="532"/>
      <c r="AL296" s="532"/>
      <c r="AM296" s="532"/>
      <c r="AN296" s="532"/>
      <c r="AO296" s="532"/>
      <c r="AP296" s="532"/>
      <c r="AQ296" s="532"/>
      <c r="AR296" s="532"/>
      <c r="AS296" s="532"/>
      <c r="AT296" s="532"/>
      <c r="AU296" s="532"/>
      <c r="AV296" s="532"/>
      <c r="AW296" s="532"/>
      <c r="AX296" s="532"/>
      <c r="AY296" s="532"/>
    </row>
    <row r="297" spans="1:51" ht="15.75" hidden="1">
      <c r="A297" s="459"/>
      <c r="B297" s="532"/>
      <c r="C297" s="533"/>
      <c r="D297" s="534"/>
      <c r="E297" s="534"/>
      <c r="F297" s="533"/>
      <c r="G297" s="533"/>
      <c r="H297" s="533"/>
      <c r="I297" s="532"/>
      <c r="J297" s="532"/>
      <c r="K297" s="532"/>
      <c r="L297" s="532"/>
      <c r="M297" s="532"/>
      <c r="N297" s="532"/>
      <c r="O297" s="532"/>
      <c r="P297" s="532"/>
      <c r="Q297" s="532"/>
      <c r="R297" s="532"/>
      <c r="S297" s="532"/>
      <c r="T297" s="532"/>
      <c r="U297" s="532"/>
      <c r="V297" s="532"/>
      <c r="W297" s="532"/>
      <c r="X297" s="532"/>
      <c r="Y297" s="532"/>
      <c r="Z297" s="532"/>
      <c r="AA297" s="793"/>
      <c r="AB297" s="532"/>
      <c r="AC297" s="532"/>
      <c r="AD297" s="532"/>
      <c r="AE297" s="532"/>
      <c r="AF297" s="532"/>
      <c r="AG297" s="532"/>
      <c r="AH297" s="532"/>
      <c r="AI297" s="532"/>
      <c r="AJ297" s="532"/>
      <c r="AK297" s="532"/>
      <c r="AL297" s="532"/>
      <c r="AM297" s="532"/>
      <c r="AN297" s="532"/>
      <c r="AO297" s="532"/>
      <c r="AP297" s="532"/>
      <c r="AQ297" s="532"/>
      <c r="AR297" s="532"/>
      <c r="AS297" s="532"/>
      <c r="AT297" s="532"/>
      <c r="AU297" s="532"/>
      <c r="AV297" s="532"/>
      <c r="AW297" s="532"/>
      <c r="AX297" s="532"/>
      <c r="AY297" s="532"/>
    </row>
    <row r="298" spans="1:51" ht="15.75" hidden="1">
      <c r="A298" s="459"/>
      <c r="B298" s="532"/>
      <c r="C298" s="533"/>
      <c r="D298" s="534"/>
      <c r="E298" s="534"/>
      <c r="F298" s="533"/>
      <c r="G298" s="533"/>
      <c r="H298" s="533"/>
      <c r="I298" s="532"/>
      <c r="J298" s="532"/>
      <c r="K298" s="532"/>
      <c r="L298" s="532"/>
      <c r="M298" s="532"/>
      <c r="N298" s="532"/>
      <c r="O298" s="532"/>
      <c r="P298" s="532"/>
      <c r="Q298" s="532"/>
      <c r="R298" s="532"/>
      <c r="S298" s="532"/>
      <c r="T298" s="532"/>
      <c r="U298" s="532"/>
      <c r="V298" s="532"/>
      <c r="W298" s="532"/>
      <c r="X298" s="532"/>
      <c r="Y298" s="532"/>
      <c r="Z298" s="532"/>
      <c r="AA298" s="793"/>
      <c r="AB298" s="532"/>
      <c r="AC298" s="532"/>
      <c r="AD298" s="532"/>
      <c r="AE298" s="532"/>
      <c r="AF298" s="532"/>
      <c r="AG298" s="532"/>
      <c r="AH298" s="532"/>
      <c r="AI298" s="532"/>
      <c r="AJ298" s="532"/>
      <c r="AK298" s="532"/>
      <c r="AL298" s="532"/>
      <c r="AM298" s="532"/>
      <c r="AN298" s="532"/>
      <c r="AO298" s="532"/>
      <c r="AP298" s="532"/>
      <c r="AQ298" s="532"/>
      <c r="AR298" s="532"/>
      <c r="AS298" s="532"/>
      <c r="AT298" s="532"/>
      <c r="AU298" s="532"/>
      <c r="AV298" s="532"/>
      <c r="AW298" s="532"/>
      <c r="AX298" s="532"/>
      <c r="AY298" s="532"/>
    </row>
    <row r="299" spans="1:51" ht="15.75" hidden="1">
      <c r="A299" s="459"/>
      <c r="B299" s="532"/>
      <c r="C299" s="533"/>
      <c r="D299" s="534"/>
      <c r="E299" s="534"/>
      <c r="F299" s="533"/>
      <c r="G299" s="533"/>
      <c r="H299" s="533"/>
      <c r="I299" s="532"/>
      <c r="J299" s="532"/>
      <c r="K299" s="532"/>
      <c r="L299" s="532"/>
      <c r="M299" s="532"/>
      <c r="N299" s="532"/>
      <c r="O299" s="532"/>
      <c r="P299" s="532"/>
      <c r="Q299" s="532"/>
      <c r="R299" s="532"/>
      <c r="S299" s="532"/>
      <c r="T299" s="532"/>
      <c r="U299" s="532"/>
      <c r="V299" s="532"/>
      <c r="W299" s="532"/>
      <c r="X299" s="532"/>
      <c r="Y299" s="532"/>
      <c r="Z299" s="532"/>
      <c r="AA299" s="793"/>
      <c r="AB299" s="532"/>
      <c r="AC299" s="532"/>
      <c r="AD299" s="532"/>
      <c r="AE299" s="532"/>
      <c r="AF299" s="532"/>
      <c r="AG299" s="532"/>
      <c r="AH299" s="532"/>
      <c r="AI299" s="532"/>
      <c r="AJ299" s="532"/>
      <c r="AK299" s="532"/>
      <c r="AL299" s="532"/>
      <c r="AM299" s="532"/>
      <c r="AN299" s="532"/>
      <c r="AO299" s="532"/>
      <c r="AP299" s="532"/>
      <c r="AQ299" s="532"/>
      <c r="AR299" s="532"/>
      <c r="AS299" s="532"/>
      <c r="AT299" s="532"/>
      <c r="AU299" s="532"/>
      <c r="AV299" s="532"/>
      <c r="AW299" s="532"/>
      <c r="AX299" s="532"/>
      <c r="AY299" s="532"/>
    </row>
    <row r="300" spans="1:51" ht="15.75" hidden="1">
      <c r="A300" s="459"/>
      <c r="B300" s="532"/>
      <c r="C300" s="533"/>
      <c r="D300" s="534"/>
      <c r="E300" s="534"/>
      <c r="F300" s="533"/>
      <c r="G300" s="533"/>
      <c r="H300" s="533"/>
      <c r="I300" s="532"/>
      <c r="J300" s="532"/>
      <c r="K300" s="532"/>
      <c r="L300" s="532"/>
      <c r="M300" s="532"/>
      <c r="N300" s="532"/>
      <c r="O300" s="532"/>
      <c r="P300" s="532"/>
      <c r="Q300" s="532"/>
      <c r="R300" s="532"/>
      <c r="S300" s="532"/>
      <c r="T300" s="532"/>
      <c r="U300" s="532"/>
      <c r="V300" s="532"/>
      <c r="W300" s="532"/>
      <c r="X300" s="532"/>
      <c r="Y300" s="532"/>
      <c r="Z300" s="532"/>
      <c r="AA300" s="793"/>
      <c r="AB300" s="532"/>
      <c r="AC300" s="532"/>
      <c r="AD300" s="532"/>
      <c r="AE300" s="532"/>
      <c r="AF300" s="532"/>
      <c r="AG300" s="532"/>
      <c r="AH300" s="532"/>
      <c r="AI300" s="532"/>
      <c r="AJ300" s="532"/>
      <c r="AK300" s="532"/>
      <c r="AL300" s="532"/>
      <c r="AM300" s="532"/>
      <c r="AN300" s="532"/>
      <c r="AO300" s="532"/>
      <c r="AP300" s="532"/>
      <c r="AQ300" s="532"/>
      <c r="AR300" s="532"/>
      <c r="AS300" s="532"/>
      <c r="AT300" s="532"/>
      <c r="AU300" s="532"/>
      <c r="AV300" s="532"/>
      <c r="AW300" s="532"/>
      <c r="AX300" s="532"/>
      <c r="AY300" s="532"/>
    </row>
    <row r="301" spans="1:51" ht="15.75" hidden="1">
      <c r="A301" s="459"/>
      <c r="B301" s="532"/>
      <c r="C301" s="533"/>
      <c r="D301" s="534"/>
      <c r="E301" s="534"/>
      <c r="F301" s="533"/>
      <c r="G301" s="533"/>
      <c r="H301" s="533"/>
      <c r="I301" s="532"/>
      <c r="J301" s="532"/>
      <c r="K301" s="532"/>
      <c r="L301" s="532"/>
      <c r="M301" s="532"/>
      <c r="N301" s="532"/>
      <c r="O301" s="532"/>
      <c r="P301" s="532"/>
      <c r="Q301" s="532"/>
      <c r="R301" s="532"/>
      <c r="S301" s="532"/>
      <c r="T301" s="532"/>
      <c r="U301" s="532"/>
      <c r="V301" s="532"/>
      <c r="W301" s="532"/>
      <c r="X301" s="532"/>
      <c r="Y301" s="532"/>
      <c r="Z301" s="532"/>
      <c r="AA301" s="793"/>
      <c r="AB301" s="532"/>
      <c r="AC301" s="532"/>
      <c r="AD301" s="532"/>
      <c r="AE301" s="532"/>
      <c r="AF301" s="532"/>
      <c r="AG301" s="532"/>
      <c r="AH301" s="532"/>
      <c r="AI301" s="532"/>
      <c r="AJ301" s="532"/>
      <c r="AK301" s="532"/>
      <c r="AL301" s="532"/>
      <c r="AM301" s="532"/>
      <c r="AN301" s="532"/>
      <c r="AO301" s="532"/>
      <c r="AP301" s="532"/>
      <c r="AQ301" s="532"/>
      <c r="AR301" s="532"/>
      <c r="AS301" s="532"/>
      <c r="AT301" s="532"/>
      <c r="AU301" s="532"/>
      <c r="AV301" s="532"/>
      <c r="AW301" s="532"/>
      <c r="AX301" s="532"/>
      <c r="AY301" s="532"/>
    </row>
    <row r="302" spans="1:51" ht="15.75" hidden="1">
      <c r="A302" s="459"/>
      <c r="B302" s="532"/>
      <c r="C302" s="533"/>
      <c r="D302" s="534"/>
      <c r="E302" s="534"/>
      <c r="F302" s="533"/>
      <c r="G302" s="533"/>
      <c r="H302" s="533"/>
      <c r="I302" s="532"/>
      <c r="J302" s="532"/>
      <c r="K302" s="532"/>
      <c r="L302" s="532"/>
      <c r="M302" s="532"/>
      <c r="N302" s="532"/>
      <c r="O302" s="532"/>
      <c r="P302" s="532"/>
      <c r="Q302" s="532"/>
      <c r="R302" s="532"/>
      <c r="S302" s="532"/>
      <c r="T302" s="532"/>
      <c r="U302" s="532"/>
      <c r="V302" s="532"/>
      <c r="W302" s="532"/>
      <c r="X302" s="532"/>
      <c r="Y302" s="532"/>
      <c r="Z302" s="532"/>
      <c r="AA302" s="793"/>
      <c r="AB302" s="532"/>
      <c r="AC302" s="532"/>
      <c r="AD302" s="532"/>
      <c r="AE302" s="532"/>
      <c r="AF302" s="532"/>
      <c r="AG302" s="532"/>
      <c r="AH302" s="532"/>
      <c r="AI302" s="532"/>
      <c r="AJ302" s="532"/>
      <c r="AK302" s="532"/>
      <c r="AL302" s="532"/>
      <c r="AM302" s="532"/>
      <c r="AN302" s="532"/>
      <c r="AO302" s="532"/>
      <c r="AP302" s="532"/>
      <c r="AQ302" s="532"/>
      <c r="AR302" s="532"/>
      <c r="AS302" s="532"/>
      <c r="AT302" s="532"/>
      <c r="AU302" s="532"/>
      <c r="AV302" s="532"/>
      <c r="AW302" s="532"/>
      <c r="AX302" s="532"/>
      <c r="AY302" s="532"/>
    </row>
    <row r="303" spans="1:51" ht="15.75" hidden="1">
      <c r="A303" s="459"/>
      <c r="B303" s="532"/>
      <c r="C303" s="533"/>
      <c r="D303" s="534"/>
      <c r="E303" s="534"/>
      <c r="F303" s="533"/>
      <c r="G303" s="533"/>
      <c r="H303" s="533"/>
      <c r="I303" s="532"/>
      <c r="J303" s="532"/>
      <c r="K303" s="532"/>
      <c r="L303" s="532"/>
      <c r="M303" s="532"/>
      <c r="N303" s="532"/>
      <c r="O303" s="532"/>
      <c r="P303" s="532"/>
      <c r="Q303" s="532"/>
      <c r="R303" s="532"/>
      <c r="S303" s="532"/>
      <c r="T303" s="532"/>
      <c r="U303" s="532"/>
      <c r="V303" s="532"/>
      <c r="W303" s="532"/>
      <c r="X303" s="532"/>
      <c r="Y303" s="532"/>
      <c r="Z303" s="532"/>
      <c r="AA303" s="532"/>
      <c r="AB303" s="532"/>
      <c r="AC303" s="532"/>
      <c r="AD303" s="532"/>
      <c r="AE303" s="532"/>
      <c r="AF303" s="532"/>
      <c r="AG303" s="532"/>
      <c r="AH303" s="532"/>
      <c r="AI303" s="532"/>
      <c r="AJ303" s="532"/>
      <c r="AK303" s="532"/>
      <c r="AL303" s="532"/>
      <c r="AM303" s="532"/>
      <c r="AN303" s="532"/>
      <c r="AO303" s="532"/>
      <c r="AP303" s="532"/>
      <c r="AQ303" s="532"/>
      <c r="AR303" s="532"/>
      <c r="AS303" s="532"/>
      <c r="AT303" s="532"/>
      <c r="AU303" s="532"/>
      <c r="AV303" s="532"/>
      <c r="AW303" s="532"/>
      <c r="AX303" s="532"/>
      <c r="AY303" s="532"/>
    </row>
    <row r="304" spans="1:51" ht="15.75" hidden="1">
      <c r="A304" s="459"/>
      <c r="B304" s="532"/>
      <c r="C304" s="533"/>
      <c r="D304" s="534"/>
      <c r="E304" s="534"/>
      <c r="F304" s="533"/>
      <c r="G304" s="533"/>
      <c r="H304" s="533"/>
      <c r="I304" s="532"/>
      <c r="J304" s="532"/>
      <c r="K304" s="532"/>
      <c r="L304" s="532"/>
      <c r="M304" s="532"/>
      <c r="N304" s="532"/>
      <c r="O304" s="532"/>
      <c r="P304" s="532"/>
      <c r="Q304" s="532"/>
      <c r="R304" s="532"/>
      <c r="S304" s="532"/>
      <c r="T304" s="532"/>
      <c r="U304" s="532"/>
      <c r="V304" s="532"/>
      <c r="W304" s="532"/>
      <c r="X304" s="532"/>
      <c r="Y304" s="532"/>
      <c r="Z304" s="532"/>
      <c r="AA304" s="797"/>
      <c r="AB304" s="532"/>
      <c r="AC304" s="532"/>
      <c r="AD304" s="532"/>
      <c r="AE304" s="532"/>
      <c r="AF304" s="532"/>
      <c r="AG304" s="532"/>
      <c r="AH304" s="532"/>
      <c r="AI304" s="532"/>
      <c r="AJ304" s="532"/>
      <c r="AK304" s="532"/>
      <c r="AL304" s="532"/>
      <c r="AM304" s="532"/>
      <c r="AN304" s="532"/>
      <c r="AO304" s="532"/>
      <c r="AP304" s="532"/>
      <c r="AQ304" s="532"/>
      <c r="AR304" s="532"/>
      <c r="AS304" s="532"/>
      <c r="AT304" s="532"/>
      <c r="AU304" s="532"/>
      <c r="AV304" s="532"/>
      <c r="AW304" s="532"/>
      <c r="AX304" s="532"/>
      <c r="AY304" s="532"/>
    </row>
    <row r="305" spans="1:51" ht="15.75" hidden="1">
      <c r="A305" s="459"/>
      <c r="B305" s="532"/>
      <c r="C305" s="533"/>
      <c r="D305" s="534"/>
      <c r="E305" s="534"/>
      <c r="F305" s="533"/>
      <c r="G305" s="533"/>
      <c r="H305" s="533"/>
      <c r="I305" s="532"/>
      <c r="J305" s="532"/>
      <c r="K305" s="532"/>
      <c r="L305" s="532"/>
      <c r="M305" s="532"/>
      <c r="N305" s="532"/>
      <c r="O305" s="532"/>
      <c r="P305" s="532"/>
      <c r="Q305" s="532"/>
      <c r="R305" s="532"/>
      <c r="S305" s="532"/>
      <c r="T305" s="532"/>
      <c r="U305" s="532"/>
      <c r="V305" s="532"/>
      <c r="W305" s="532"/>
      <c r="X305" s="532"/>
      <c r="Y305" s="532"/>
      <c r="Z305" s="532"/>
      <c r="AA305" s="604"/>
      <c r="AB305" s="604"/>
      <c r="AC305" s="604"/>
      <c r="AD305" s="604"/>
      <c r="AE305" s="604"/>
      <c r="AF305" s="604"/>
      <c r="AG305" s="604"/>
      <c r="AH305" s="604"/>
      <c r="AI305" s="532"/>
      <c r="AJ305" s="532"/>
      <c r="AK305" s="532"/>
      <c r="AL305" s="532"/>
      <c r="AM305" s="532"/>
      <c r="AN305" s="532"/>
      <c r="AO305" s="532"/>
      <c r="AP305" s="532"/>
      <c r="AQ305" s="532"/>
      <c r="AR305" s="532"/>
      <c r="AS305" s="532"/>
      <c r="AT305" s="532"/>
      <c r="AU305" s="532"/>
      <c r="AV305" s="532"/>
      <c r="AW305" s="532"/>
      <c r="AX305" s="532"/>
      <c r="AY305" s="532"/>
    </row>
    <row r="306" spans="1:51" ht="15.75" hidden="1">
      <c r="A306" s="459"/>
      <c r="B306" s="532"/>
      <c r="C306" s="533"/>
      <c r="D306" s="534"/>
      <c r="E306" s="534"/>
      <c r="F306" s="533"/>
      <c r="G306" s="533"/>
      <c r="H306" s="533"/>
      <c r="I306" s="532"/>
      <c r="J306" s="532"/>
      <c r="K306" s="532"/>
      <c r="L306" s="532"/>
      <c r="M306" s="532"/>
      <c r="N306" s="532"/>
      <c r="O306" s="532"/>
      <c r="P306" s="532"/>
      <c r="Q306" s="532"/>
      <c r="R306" s="532"/>
      <c r="S306" s="532"/>
      <c r="T306" s="532"/>
      <c r="U306" s="532"/>
      <c r="V306" s="532"/>
      <c r="W306" s="532"/>
      <c r="X306" s="532"/>
      <c r="Y306" s="532"/>
      <c r="Z306" s="532"/>
      <c r="AA306" s="533"/>
      <c r="AB306" s="533"/>
      <c r="AC306" s="533"/>
      <c r="AD306" s="533"/>
      <c r="AE306" s="533"/>
      <c r="AF306" s="533"/>
      <c r="AG306" s="533"/>
      <c r="AH306" s="533"/>
      <c r="AI306" s="532"/>
      <c r="AJ306" s="532"/>
      <c r="AK306" s="532"/>
      <c r="AL306" s="532"/>
      <c r="AM306" s="532"/>
      <c r="AN306" s="532"/>
      <c r="AO306" s="532"/>
      <c r="AP306" s="532"/>
      <c r="AQ306" s="532"/>
      <c r="AR306" s="532"/>
      <c r="AS306" s="532"/>
      <c r="AT306" s="532"/>
      <c r="AU306" s="532"/>
      <c r="AV306" s="532"/>
      <c r="AW306" s="532"/>
      <c r="AX306" s="532"/>
      <c r="AY306" s="532"/>
    </row>
    <row r="307" spans="1:51" ht="15.75" hidden="1">
      <c r="A307" s="459"/>
      <c r="B307" s="532"/>
      <c r="C307" s="533"/>
      <c r="D307" s="534"/>
      <c r="E307" s="534"/>
      <c r="F307" s="533"/>
      <c r="G307" s="533"/>
      <c r="H307" s="533"/>
      <c r="I307" s="532"/>
      <c r="J307" s="532"/>
      <c r="K307" s="532"/>
      <c r="L307" s="532"/>
      <c r="M307" s="532"/>
      <c r="N307" s="532"/>
      <c r="O307" s="532"/>
      <c r="P307" s="532"/>
      <c r="Q307" s="532"/>
      <c r="R307" s="532"/>
      <c r="S307" s="532"/>
      <c r="T307" s="532"/>
      <c r="U307" s="532"/>
      <c r="V307" s="532"/>
      <c r="W307" s="532"/>
      <c r="X307" s="532"/>
      <c r="Y307" s="532"/>
      <c r="Z307" s="532"/>
      <c r="AA307" s="533"/>
      <c r="AB307" s="533"/>
      <c r="AC307" s="533"/>
      <c r="AD307" s="533"/>
      <c r="AE307" s="533"/>
      <c r="AF307" s="533"/>
      <c r="AG307" s="533"/>
      <c r="AH307" s="533"/>
      <c r="AI307" s="532"/>
      <c r="AJ307" s="532"/>
      <c r="AK307" s="532"/>
      <c r="AL307" s="532"/>
      <c r="AM307" s="532"/>
      <c r="AN307" s="532"/>
      <c r="AO307" s="532"/>
      <c r="AP307" s="532"/>
      <c r="AQ307" s="532"/>
      <c r="AR307" s="532"/>
      <c r="AS307" s="532"/>
      <c r="AT307" s="532"/>
      <c r="AU307" s="532"/>
      <c r="AV307" s="532"/>
      <c r="AW307" s="532"/>
      <c r="AX307" s="532"/>
      <c r="AY307" s="532"/>
    </row>
    <row r="308" spans="1:51" ht="15.75" hidden="1">
      <c r="A308" s="459"/>
      <c r="B308" s="532"/>
      <c r="C308" s="533"/>
      <c r="D308" s="534"/>
      <c r="E308" s="534"/>
      <c r="F308" s="533"/>
      <c r="G308" s="533"/>
      <c r="H308" s="533"/>
      <c r="I308" s="532"/>
      <c r="J308" s="532"/>
      <c r="K308" s="532"/>
      <c r="L308" s="532"/>
      <c r="M308" s="532"/>
      <c r="N308" s="532"/>
      <c r="O308" s="532"/>
      <c r="P308" s="532"/>
      <c r="Q308" s="532"/>
      <c r="R308" s="532"/>
      <c r="S308" s="532"/>
      <c r="T308" s="532"/>
      <c r="U308" s="532"/>
      <c r="V308" s="532"/>
      <c r="W308" s="532"/>
      <c r="X308" s="532"/>
      <c r="Y308" s="532"/>
      <c r="Z308" s="532"/>
      <c r="AA308" s="533"/>
      <c r="AB308" s="533"/>
      <c r="AC308" s="533"/>
      <c r="AD308" s="533"/>
      <c r="AE308" s="533"/>
      <c r="AF308" s="533"/>
      <c r="AG308" s="533"/>
      <c r="AH308" s="533"/>
      <c r="AI308" s="532"/>
      <c r="AJ308" s="532"/>
      <c r="AK308" s="532"/>
      <c r="AL308" s="532"/>
      <c r="AM308" s="532"/>
      <c r="AN308" s="532"/>
      <c r="AO308" s="532"/>
      <c r="AP308" s="532"/>
      <c r="AQ308" s="532"/>
      <c r="AR308" s="532"/>
      <c r="AS308" s="532"/>
      <c r="AT308" s="532"/>
      <c r="AU308" s="532"/>
      <c r="AV308" s="532"/>
      <c r="AW308" s="532"/>
      <c r="AX308" s="532"/>
      <c r="AY308" s="532"/>
    </row>
    <row r="309" spans="1:51" ht="15.75" hidden="1">
      <c r="A309" s="459"/>
      <c r="B309" s="532"/>
      <c r="C309" s="533"/>
      <c r="D309" s="534"/>
      <c r="E309" s="534"/>
      <c r="F309" s="533"/>
      <c r="G309" s="533"/>
      <c r="H309" s="533"/>
      <c r="I309" s="532"/>
      <c r="J309" s="532"/>
      <c r="K309" s="532"/>
      <c r="L309" s="532"/>
      <c r="M309" s="532"/>
      <c r="N309" s="532"/>
      <c r="O309" s="532"/>
      <c r="P309" s="532"/>
      <c r="Q309" s="532"/>
      <c r="R309" s="532"/>
      <c r="S309" s="532"/>
      <c r="T309" s="532"/>
      <c r="U309" s="532"/>
      <c r="V309" s="532"/>
      <c r="W309" s="532"/>
      <c r="X309" s="532"/>
      <c r="Y309" s="532"/>
      <c r="Z309" s="532"/>
      <c r="AA309" s="532"/>
      <c r="AB309" s="532"/>
      <c r="AC309" s="532"/>
      <c r="AD309" s="532"/>
      <c r="AE309" s="532"/>
      <c r="AF309" s="532"/>
      <c r="AG309" s="532"/>
      <c r="AH309" s="532"/>
      <c r="AI309" s="532"/>
      <c r="AJ309" s="532"/>
      <c r="AK309" s="532"/>
      <c r="AL309" s="532"/>
      <c r="AM309" s="532"/>
      <c r="AN309" s="532"/>
      <c r="AO309" s="532"/>
      <c r="AP309" s="532"/>
      <c r="AQ309" s="532"/>
      <c r="AR309" s="532"/>
      <c r="AS309" s="532"/>
      <c r="AT309" s="532"/>
      <c r="AU309" s="532"/>
      <c r="AV309" s="532"/>
      <c r="AW309" s="532"/>
      <c r="AX309" s="532"/>
      <c r="AY309" s="532"/>
    </row>
    <row r="310" spans="1:51" ht="15.75" hidden="1">
      <c r="A310" s="459"/>
      <c r="B310" s="532"/>
      <c r="C310" s="533"/>
      <c r="D310" s="534"/>
      <c r="E310" s="534"/>
      <c r="F310" s="533"/>
      <c r="G310" s="533"/>
      <c r="H310" s="533"/>
      <c r="I310" s="532"/>
      <c r="J310" s="532"/>
      <c r="K310" s="532"/>
      <c r="L310" s="532"/>
      <c r="M310" s="532"/>
      <c r="N310" s="532"/>
      <c r="O310" s="532"/>
      <c r="P310" s="532"/>
      <c r="Q310" s="532"/>
      <c r="R310" s="532"/>
      <c r="S310" s="532"/>
      <c r="T310" s="532"/>
      <c r="U310" s="532"/>
      <c r="V310" s="532"/>
      <c r="W310" s="532"/>
      <c r="X310" s="532"/>
      <c r="Y310" s="532"/>
      <c r="Z310" s="532"/>
      <c r="AA310" s="532"/>
      <c r="AB310" s="532"/>
      <c r="AC310" s="532"/>
      <c r="AD310" s="532"/>
      <c r="AE310" s="532"/>
      <c r="AF310" s="532"/>
      <c r="AG310" s="532"/>
      <c r="AH310" s="532"/>
      <c r="AI310" s="532"/>
      <c r="AJ310" s="532"/>
      <c r="AK310" s="532"/>
      <c r="AL310" s="532"/>
      <c r="AM310" s="532"/>
      <c r="AN310" s="532"/>
      <c r="AO310" s="532"/>
      <c r="AP310" s="532"/>
      <c r="AQ310" s="532"/>
      <c r="AR310" s="532"/>
      <c r="AS310" s="532"/>
      <c r="AT310" s="532"/>
      <c r="AU310" s="532"/>
      <c r="AV310" s="532"/>
      <c r="AW310" s="532"/>
      <c r="AX310" s="532"/>
      <c r="AY310" s="532"/>
    </row>
    <row r="311" spans="1:231" s="552" customFormat="1" ht="37.5">
      <c r="A311" s="713" t="s">
        <v>302</v>
      </c>
      <c r="B311" s="714" t="s">
        <v>303</v>
      </c>
      <c r="C311" s="622"/>
      <c r="D311" s="715" t="s">
        <v>357</v>
      </c>
      <c r="E311" s="715"/>
      <c r="F311" s="716"/>
      <c r="G311" s="717"/>
      <c r="H311" s="622"/>
      <c r="I311" s="622"/>
      <c r="J311" s="622"/>
      <c r="K311" s="622"/>
      <c r="L311" s="622"/>
      <c r="M311" s="622"/>
      <c r="N311" s="622"/>
      <c r="O311" s="622"/>
      <c r="P311" s="622"/>
      <c r="Q311" s="622" t="s">
        <v>304</v>
      </c>
      <c r="R311" s="622" t="s">
        <v>304</v>
      </c>
      <c r="S311" s="622" t="s">
        <v>304</v>
      </c>
      <c r="T311" s="622" t="s">
        <v>304</v>
      </c>
      <c r="U311" s="622" t="s">
        <v>304</v>
      </c>
      <c r="V311" s="622" t="s">
        <v>304</v>
      </c>
      <c r="W311" s="622" t="s">
        <v>304</v>
      </c>
      <c r="X311" s="622" t="s">
        <v>304</v>
      </c>
      <c r="Y311" s="622"/>
      <c r="Z311" s="665"/>
      <c r="AA311" s="551" t="s">
        <v>405</v>
      </c>
      <c r="AB311" s="551" t="s">
        <v>405</v>
      </c>
      <c r="AC311" s="551" t="s">
        <v>405</v>
      </c>
      <c r="AD311" s="551" t="s">
        <v>404</v>
      </c>
      <c r="AE311" s="551" t="s">
        <v>404</v>
      </c>
      <c r="AF311" s="551" t="s">
        <v>404</v>
      </c>
      <c r="AG311" s="551" t="s">
        <v>404</v>
      </c>
      <c r="AH311" s="551" t="s">
        <v>404</v>
      </c>
      <c r="AI311" s="551" t="s">
        <v>404</v>
      </c>
      <c r="AJ311" s="551" t="s">
        <v>404</v>
      </c>
      <c r="AK311" s="551" t="s">
        <v>404</v>
      </c>
      <c r="AL311" s="551" t="s">
        <v>405</v>
      </c>
      <c r="AM311" s="665"/>
      <c r="AN311" s="665"/>
      <c r="AO311" s="665"/>
      <c r="AP311" s="665"/>
      <c r="AQ311" s="665"/>
      <c r="AR311" s="665"/>
      <c r="AS311" s="665"/>
      <c r="AT311" s="665"/>
      <c r="AU311" s="665"/>
      <c r="AV311" s="665"/>
      <c r="AW311" s="665"/>
      <c r="AX311" s="665"/>
      <c r="AY311" s="665"/>
      <c r="AZ311" s="664"/>
      <c r="BA311" s="664"/>
      <c r="BB311" s="664"/>
      <c r="BC311" s="664"/>
      <c r="BD311" s="664"/>
      <c r="BE311" s="664"/>
      <c r="BF311" s="664"/>
      <c r="BG311" s="664"/>
      <c r="BH311" s="664"/>
      <c r="BI311" s="664"/>
      <c r="BJ311" s="664"/>
      <c r="BK311" s="664"/>
      <c r="BL311" s="664"/>
      <c r="BM311" s="664"/>
      <c r="BN311" s="664"/>
      <c r="BO311" s="664"/>
      <c r="BP311" s="664"/>
      <c r="BQ311" s="664"/>
      <c r="BR311" s="664"/>
      <c r="BS311" s="664"/>
      <c r="BT311" s="664"/>
      <c r="BU311" s="664"/>
      <c r="BV311" s="664"/>
      <c r="BW311" s="664"/>
      <c r="BX311" s="664"/>
      <c r="BY311" s="664"/>
      <c r="BZ311" s="664"/>
      <c r="CA311" s="664"/>
      <c r="CB311" s="664"/>
      <c r="CC311" s="664"/>
      <c r="CD311" s="664"/>
      <c r="CE311" s="664"/>
      <c r="CF311" s="664"/>
      <c r="CG311" s="664"/>
      <c r="CH311" s="664"/>
      <c r="CI311" s="664"/>
      <c r="CJ311" s="664"/>
      <c r="CK311" s="664"/>
      <c r="CL311" s="664"/>
      <c r="CM311" s="664"/>
      <c r="CN311" s="664"/>
      <c r="CO311" s="664"/>
      <c r="CP311" s="664"/>
      <c r="CQ311" s="664"/>
      <c r="CR311" s="664"/>
      <c r="CS311" s="664"/>
      <c r="CT311" s="664"/>
      <c r="CU311" s="664"/>
      <c r="CV311" s="664"/>
      <c r="CW311" s="664"/>
      <c r="CX311" s="664"/>
      <c r="CY311" s="664"/>
      <c r="CZ311" s="664"/>
      <c r="DA311" s="664"/>
      <c r="DB311" s="664"/>
      <c r="DC311" s="664"/>
      <c r="DD311" s="664"/>
      <c r="DE311" s="664"/>
      <c r="DF311" s="664"/>
      <c r="DG311" s="664"/>
      <c r="DH311" s="664"/>
      <c r="DI311" s="664"/>
      <c r="DJ311" s="664"/>
      <c r="DK311" s="664"/>
      <c r="DL311" s="664"/>
      <c r="DM311" s="664"/>
      <c r="DN311" s="664"/>
      <c r="DO311" s="664"/>
      <c r="DP311" s="664"/>
      <c r="DQ311" s="664"/>
      <c r="DR311" s="664"/>
      <c r="DS311" s="664"/>
      <c r="DT311" s="664"/>
      <c r="DU311" s="664"/>
      <c r="DV311" s="664"/>
      <c r="DW311" s="664"/>
      <c r="DX311" s="664"/>
      <c r="DY311" s="664"/>
      <c r="DZ311" s="664"/>
      <c r="EA311" s="664"/>
      <c r="EB311" s="664"/>
      <c r="EC311" s="664"/>
      <c r="ED311" s="664"/>
      <c r="EE311" s="664"/>
      <c r="EF311" s="664"/>
      <c r="EG311" s="664"/>
      <c r="EH311" s="664"/>
      <c r="EI311" s="664"/>
      <c r="EJ311" s="664"/>
      <c r="EK311" s="664"/>
      <c r="EL311" s="664"/>
      <c r="EM311" s="664"/>
      <c r="EN311" s="664"/>
      <c r="EO311" s="664"/>
      <c r="EP311" s="664"/>
      <c r="EQ311" s="664"/>
      <c r="ER311" s="664"/>
      <c r="ES311" s="664"/>
      <c r="ET311" s="664"/>
      <c r="EU311" s="664"/>
      <c r="EV311" s="664"/>
      <c r="EW311" s="664"/>
      <c r="EX311" s="664"/>
      <c r="EY311" s="664"/>
      <c r="EZ311" s="664"/>
      <c r="FA311" s="664"/>
      <c r="FB311" s="664"/>
      <c r="FC311" s="664"/>
      <c r="FD311" s="664"/>
      <c r="FE311" s="664"/>
      <c r="FF311" s="664"/>
      <c r="FG311" s="664"/>
      <c r="FH311" s="664"/>
      <c r="FI311" s="664"/>
      <c r="FJ311" s="664"/>
      <c r="FK311" s="664"/>
      <c r="FL311" s="664"/>
      <c r="FM311" s="664"/>
      <c r="FN311" s="664"/>
      <c r="FO311" s="664"/>
      <c r="FP311" s="664"/>
      <c r="FQ311" s="664"/>
      <c r="FR311" s="664"/>
      <c r="FS311" s="664"/>
      <c r="FT311" s="664"/>
      <c r="FU311" s="664"/>
      <c r="FV311" s="664"/>
      <c r="FW311" s="664"/>
      <c r="FX311" s="664"/>
      <c r="FY311" s="664"/>
      <c r="FZ311" s="664"/>
      <c r="GA311" s="664"/>
      <c r="GB311" s="664"/>
      <c r="GC311" s="664"/>
      <c r="GD311" s="664"/>
      <c r="GE311" s="664"/>
      <c r="GF311" s="664"/>
      <c r="GG311" s="664"/>
      <c r="GH311" s="664"/>
      <c r="GI311" s="664"/>
      <c r="GJ311" s="664"/>
      <c r="GK311" s="664"/>
      <c r="GL311" s="664"/>
      <c r="GM311" s="664"/>
      <c r="GN311" s="664"/>
      <c r="GO311" s="664"/>
      <c r="GP311" s="664"/>
      <c r="GQ311" s="664"/>
      <c r="GR311" s="664"/>
      <c r="GS311" s="664"/>
      <c r="GT311" s="664"/>
      <c r="GU311" s="664"/>
      <c r="GV311" s="664"/>
      <c r="GW311" s="664"/>
      <c r="GX311" s="664"/>
      <c r="GY311" s="664"/>
      <c r="GZ311" s="664"/>
      <c r="HA311" s="664"/>
      <c r="HB311" s="664"/>
      <c r="HC311" s="664"/>
      <c r="HD311" s="664"/>
      <c r="HE311" s="664"/>
      <c r="HF311" s="664"/>
      <c r="HG311" s="664"/>
      <c r="HH311" s="664"/>
      <c r="HI311" s="664"/>
      <c r="HJ311" s="664"/>
      <c r="HK311" s="664"/>
      <c r="HL311" s="664"/>
      <c r="HM311" s="664"/>
      <c r="HN311" s="664"/>
      <c r="HO311" s="664"/>
      <c r="HP311" s="664"/>
      <c r="HQ311" s="664"/>
      <c r="HR311" s="664"/>
      <c r="HS311" s="664"/>
      <c r="HT311" s="664"/>
      <c r="HU311" s="664"/>
      <c r="HV311" s="664"/>
      <c r="HW311" s="664"/>
    </row>
    <row r="312" spans="1:231" s="552" customFormat="1" ht="56.25">
      <c r="A312" s="615" t="s">
        <v>137</v>
      </c>
      <c r="B312" s="621" t="s">
        <v>46</v>
      </c>
      <c r="C312" s="622"/>
      <c r="D312" s="617" t="s">
        <v>367</v>
      </c>
      <c r="E312" s="617"/>
      <c r="F312" s="618"/>
      <c r="G312" s="619"/>
      <c r="H312" s="543"/>
      <c r="I312" s="623">
        <v>0</v>
      </c>
      <c r="J312" s="543"/>
      <c r="K312" s="543"/>
      <c r="L312" s="543"/>
      <c r="M312" s="543"/>
      <c r="N312" s="355"/>
      <c r="O312" s="355"/>
      <c r="P312" s="355"/>
      <c r="Q312" s="355"/>
      <c r="R312" s="355"/>
      <c r="S312" s="355"/>
      <c r="T312" s="355" t="s">
        <v>47</v>
      </c>
      <c r="U312" s="355" t="s">
        <v>47</v>
      </c>
      <c r="V312" s="355" t="s">
        <v>47</v>
      </c>
      <c r="W312" s="355" t="s">
        <v>47</v>
      </c>
      <c r="X312" s="355" t="s">
        <v>47</v>
      </c>
      <c r="Y312" s="355" t="s">
        <v>47</v>
      </c>
      <c r="Z312" s="551"/>
      <c r="AA312" s="551" t="s">
        <v>405</v>
      </c>
      <c r="AB312" s="551" t="s">
        <v>405</v>
      </c>
      <c r="AC312" s="551" t="s">
        <v>405</v>
      </c>
      <c r="AD312" s="551" t="s">
        <v>405</v>
      </c>
      <c r="AE312" s="551" t="s">
        <v>405</v>
      </c>
      <c r="AF312" s="551" t="s">
        <v>405</v>
      </c>
      <c r="AG312" s="551" t="s">
        <v>404</v>
      </c>
      <c r="AH312" s="551" t="s">
        <v>404</v>
      </c>
      <c r="AI312" s="551" t="s">
        <v>404</v>
      </c>
      <c r="AJ312" s="551" t="s">
        <v>404</v>
      </c>
      <c r="AK312" s="551" t="s">
        <v>404</v>
      </c>
      <c r="AL312" s="551" t="s">
        <v>404</v>
      </c>
      <c r="AM312" s="551"/>
      <c r="AN312" s="551"/>
      <c r="AO312" s="551"/>
      <c r="AP312" s="551"/>
      <c r="AQ312" s="551"/>
      <c r="AR312" s="551"/>
      <c r="AS312" s="551"/>
      <c r="AT312" s="551"/>
      <c r="AU312" s="551"/>
      <c r="AV312" s="551"/>
      <c r="AW312" s="551"/>
      <c r="AX312" s="551"/>
      <c r="AY312" s="551"/>
      <c r="AZ312" s="550"/>
      <c r="BA312" s="550"/>
      <c r="BB312" s="550"/>
      <c r="BC312" s="550"/>
      <c r="BD312" s="550"/>
      <c r="BE312" s="550"/>
      <c r="BF312" s="550"/>
      <c r="BG312" s="550"/>
      <c r="BH312" s="550"/>
      <c r="BI312" s="550"/>
      <c r="BJ312" s="550"/>
      <c r="BK312" s="550"/>
      <c r="BL312" s="550"/>
      <c r="BM312" s="550"/>
      <c r="BN312" s="550"/>
      <c r="BO312" s="550"/>
      <c r="BP312" s="550"/>
      <c r="BQ312" s="550"/>
      <c r="BR312" s="550"/>
      <c r="BS312" s="550"/>
      <c r="BT312" s="550"/>
      <c r="BU312" s="550"/>
      <c r="BV312" s="550"/>
      <c r="BW312" s="550"/>
      <c r="BX312" s="550"/>
      <c r="BY312" s="550"/>
      <c r="BZ312" s="550"/>
      <c r="CA312" s="550"/>
      <c r="CB312" s="550"/>
      <c r="CC312" s="550"/>
      <c r="CD312" s="550"/>
      <c r="CE312" s="550"/>
      <c r="CF312" s="550"/>
      <c r="CG312" s="550"/>
      <c r="CH312" s="550"/>
      <c r="CI312" s="550"/>
      <c r="CJ312" s="550"/>
      <c r="CK312" s="550"/>
      <c r="CL312" s="550"/>
      <c r="CM312" s="550"/>
      <c r="CN312" s="550"/>
      <c r="CO312" s="550"/>
      <c r="CP312" s="550"/>
      <c r="CQ312" s="550"/>
      <c r="CR312" s="550"/>
      <c r="CS312" s="550"/>
      <c r="CT312" s="550"/>
      <c r="CU312" s="550"/>
      <c r="CV312" s="550"/>
      <c r="CW312" s="550"/>
      <c r="CX312" s="550"/>
      <c r="CY312" s="550"/>
      <c r="CZ312" s="550"/>
      <c r="DA312" s="550"/>
      <c r="DB312" s="550"/>
      <c r="DC312" s="550"/>
      <c r="DD312" s="550"/>
      <c r="DE312" s="550"/>
      <c r="DF312" s="550"/>
      <c r="DG312" s="550"/>
      <c r="DH312" s="550"/>
      <c r="DI312" s="550"/>
      <c r="DJ312" s="550"/>
      <c r="DK312" s="550"/>
      <c r="DL312" s="550"/>
      <c r="DM312" s="550"/>
      <c r="DN312" s="550"/>
      <c r="DO312" s="550"/>
      <c r="DP312" s="550"/>
      <c r="DQ312" s="550"/>
      <c r="DR312" s="550"/>
      <c r="DS312" s="550"/>
      <c r="DT312" s="550"/>
      <c r="DU312" s="550"/>
      <c r="DV312" s="550"/>
      <c r="DW312" s="550"/>
      <c r="DX312" s="550"/>
      <c r="DY312" s="550"/>
      <c r="DZ312" s="550"/>
      <c r="EA312" s="550"/>
      <c r="EB312" s="550"/>
      <c r="EC312" s="550"/>
      <c r="ED312" s="550"/>
      <c r="EE312" s="550"/>
      <c r="EF312" s="550"/>
      <c r="EG312" s="550"/>
      <c r="EH312" s="550"/>
      <c r="EI312" s="550"/>
      <c r="EJ312" s="550"/>
      <c r="EK312" s="550"/>
      <c r="EL312" s="550"/>
      <c r="EM312" s="550"/>
      <c r="EN312" s="550"/>
      <c r="EO312" s="550"/>
      <c r="EP312" s="550"/>
      <c r="EQ312" s="550"/>
      <c r="ER312" s="550"/>
      <c r="ES312" s="550"/>
      <c r="ET312" s="550"/>
      <c r="EU312" s="550"/>
      <c r="EV312" s="550"/>
      <c r="EW312" s="550"/>
      <c r="EX312" s="550"/>
      <c r="EY312" s="550"/>
      <c r="EZ312" s="550"/>
      <c r="FA312" s="550"/>
      <c r="FB312" s="550"/>
      <c r="FC312" s="550"/>
      <c r="FD312" s="550"/>
      <c r="FE312" s="550"/>
      <c r="FF312" s="550"/>
      <c r="FG312" s="550"/>
      <c r="FH312" s="550"/>
      <c r="FI312" s="550"/>
      <c r="FJ312" s="550"/>
      <c r="FK312" s="550"/>
      <c r="FL312" s="550"/>
      <c r="FM312" s="550"/>
      <c r="FN312" s="550"/>
      <c r="FO312" s="550"/>
      <c r="FP312" s="550"/>
      <c r="FQ312" s="550"/>
      <c r="FR312" s="550"/>
      <c r="FS312" s="550"/>
      <c r="FT312" s="550"/>
      <c r="FU312" s="550"/>
      <c r="FV312" s="550"/>
      <c r="FW312" s="550"/>
      <c r="FX312" s="550"/>
      <c r="FY312" s="550"/>
      <c r="FZ312" s="550"/>
      <c r="GA312" s="550"/>
      <c r="GB312" s="550"/>
      <c r="GC312" s="550"/>
      <c r="GD312" s="550"/>
      <c r="GE312" s="550"/>
      <c r="GF312" s="550"/>
      <c r="GG312" s="550"/>
      <c r="GH312" s="550"/>
      <c r="GI312" s="550"/>
      <c r="GJ312" s="550"/>
      <c r="GK312" s="550"/>
      <c r="GL312" s="550"/>
      <c r="GM312" s="550"/>
      <c r="GN312" s="550"/>
      <c r="GO312" s="550"/>
      <c r="GP312" s="550"/>
      <c r="GQ312" s="550"/>
      <c r="GR312" s="550"/>
      <c r="GS312" s="550"/>
      <c r="GT312" s="550"/>
      <c r="GU312" s="550"/>
      <c r="GV312" s="550"/>
      <c r="GW312" s="550"/>
      <c r="GX312" s="550"/>
      <c r="GY312" s="550"/>
      <c r="GZ312" s="550"/>
      <c r="HA312" s="550"/>
      <c r="HB312" s="550"/>
      <c r="HC312" s="550"/>
      <c r="HD312" s="550"/>
      <c r="HE312" s="550"/>
      <c r="HF312" s="550"/>
      <c r="HG312" s="550"/>
      <c r="HH312" s="550"/>
      <c r="HI312" s="550"/>
      <c r="HJ312" s="550"/>
      <c r="HK312" s="550"/>
      <c r="HL312" s="550"/>
      <c r="HM312" s="550"/>
      <c r="HN312" s="550"/>
      <c r="HO312" s="550"/>
      <c r="HP312" s="550"/>
      <c r="HQ312" s="550"/>
      <c r="HR312" s="550"/>
      <c r="HS312" s="550"/>
      <c r="HT312" s="550"/>
      <c r="HU312" s="550"/>
      <c r="HV312" s="550"/>
      <c r="HW312" s="550"/>
    </row>
    <row r="313" spans="1:231" s="552" customFormat="1" ht="18.75">
      <c r="A313" s="617" t="s">
        <v>145</v>
      </c>
      <c r="B313" s="568" t="s">
        <v>181</v>
      </c>
      <c r="C313" s="354">
        <v>5</v>
      </c>
      <c r="D313" s="352"/>
      <c r="E313" s="352"/>
      <c r="F313" s="353"/>
      <c r="G313" s="543">
        <v>4</v>
      </c>
      <c r="H313" s="573">
        <v>120</v>
      </c>
      <c r="I313" s="543">
        <v>60</v>
      </c>
      <c r="J313" s="573">
        <v>30</v>
      </c>
      <c r="K313" s="354"/>
      <c r="L313" s="354">
        <v>30</v>
      </c>
      <c r="M313" s="543">
        <v>60</v>
      </c>
      <c r="N313" s="355"/>
      <c r="O313" s="355"/>
      <c r="P313" s="355"/>
      <c r="Q313" s="355"/>
      <c r="R313" s="355"/>
      <c r="S313" s="355"/>
      <c r="T313" s="355">
        <v>4</v>
      </c>
      <c r="U313" s="355"/>
      <c r="V313" s="355"/>
      <c r="W313" s="355"/>
      <c r="X313" s="355"/>
      <c r="Y313" s="355"/>
      <c r="Z313" s="551"/>
      <c r="AA313" s="551" t="s">
        <v>405</v>
      </c>
      <c r="AB313" s="551" t="s">
        <v>405</v>
      </c>
      <c r="AC313" s="551" t="s">
        <v>405</v>
      </c>
      <c r="AD313" s="551" t="s">
        <v>405</v>
      </c>
      <c r="AE313" s="551" t="s">
        <v>405</v>
      </c>
      <c r="AF313" s="551" t="s">
        <v>405</v>
      </c>
      <c r="AG313" s="551" t="s">
        <v>404</v>
      </c>
      <c r="AH313" s="551" t="s">
        <v>405</v>
      </c>
      <c r="AI313" s="551" t="s">
        <v>405</v>
      </c>
      <c r="AJ313" s="551" t="s">
        <v>405</v>
      </c>
      <c r="AK313" s="551" t="s">
        <v>405</v>
      </c>
      <c r="AL313" s="551" t="s">
        <v>405</v>
      </c>
      <c r="AM313" s="551"/>
      <c r="AN313" s="551"/>
      <c r="AO313" s="551"/>
      <c r="AP313" s="551"/>
      <c r="AQ313" s="551"/>
      <c r="AR313" s="551"/>
      <c r="AS313" s="551"/>
      <c r="AT313" s="551"/>
      <c r="AU313" s="551"/>
      <c r="AV313" s="551"/>
      <c r="AW313" s="551"/>
      <c r="AX313" s="551"/>
      <c r="AY313" s="551"/>
      <c r="AZ313" s="550"/>
      <c r="BA313" s="550"/>
      <c r="BB313" s="550"/>
      <c r="BC313" s="550"/>
      <c r="BD313" s="550"/>
      <c r="BE313" s="550"/>
      <c r="BF313" s="550"/>
      <c r="BG313" s="550"/>
      <c r="BH313" s="550"/>
      <c r="BI313" s="550"/>
      <c r="BJ313" s="550"/>
      <c r="BK313" s="550"/>
      <c r="BL313" s="550"/>
      <c r="BM313" s="550"/>
      <c r="BN313" s="550"/>
      <c r="BO313" s="550"/>
      <c r="BP313" s="550"/>
      <c r="BQ313" s="550"/>
      <c r="BR313" s="550"/>
      <c r="BS313" s="550"/>
      <c r="BT313" s="550"/>
      <c r="BU313" s="550"/>
      <c r="BV313" s="550"/>
      <c r="BW313" s="550"/>
      <c r="BX313" s="550"/>
      <c r="BY313" s="550"/>
      <c r="BZ313" s="550"/>
      <c r="CA313" s="550"/>
      <c r="CB313" s="550"/>
      <c r="CC313" s="550"/>
      <c r="CD313" s="550"/>
      <c r="CE313" s="550"/>
      <c r="CF313" s="550"/>
      <c r="CG313" s="550"/>
      <c r="CH313" s="550"/>
      <c r="CI313" s="550"/>
      <c r="CJ313" s="550"/>
      <c r="CK313" s="550"/>
      <c r="CL313" s="550"/>
      <c r="CM313" s="550"/>
      <c r="CN313" s="550"/>
      <c r="CO313" s="550"/>
      <c r="CP313" s="550"/>
      <c r="CQ313" s="550"/>
      <c r="CR313" s="550"/>
      <c r="CS313" s="550"/>
      <c r="CT313" s="550"/>
      <c r="CU313" s="550"/>
      <c r="CV313" s="550"/>
      <c r="CW313" s="550"/>
      <c r="CX313" s="550"/>
      <c r="CY313" s="550"/>
      <c r="CZ313" s="550"/>
      <c r="DA313" s="550"/>
      <c r="DB313" s="550"/>
      <c r="DC313" s="550"/>
      <c r="DD313" s="550"/>
      <c r="DE313" s="550"/>
      <c r="DF313" s="550"/>
      <c r="DG313" s="550"/>
      <c r="DH313" s="550"/>
      <c r="DI313" s="550"/>
      <c r="DJ313" s="550"/>
      <c r="DK313" s="550"/>
      <c r="DL313" s="550"/>
      <c r="DM313" s="550"/>
      <c r="DN313" s="550"/>
      <c r="DO313" s="550"/>
      <c r="DP313" s="550"/>
      <c r="DQ313" s="550"/>
      <c r="DR313" s="550"/>
      <c r="DS313" s="550"/>
      <c r="DT313" s="550"/>
      <c r="DU313" s="550"/>
      <c r="DV313" s="550"/>
      <c r="DW313" s="550"/>
      <c r="DX313" s="550"/>
      <c r="DY313" s="550"/>
      <c r="DZ313" s="550"/>
      <c r="EA313" s="550"/>
      <c r="EB313" s="550"/>
      <c r="EC313" s="550"/>
      <c r="ED313" s="550"/>
      <c r="EE313" s="550"/>
      <c r="EF313" s="550"/>
      <c r="EG313" s="550"/>
      <c r="EH313" s="550"/>
      <c r="EI313" s="550"/>
      <c r="EJ313" s="550"/>
      <c r="EK313" s="550"/>
      <c r="EL313" s="550"/>
      <c r="EM313" s="550"/>
      <c r="EN313" s="550"/>
      <c r="EO313" s="550"/>
      <c r="EP313" s="550"/>
      <c r="EQ313" s="550"/>
      <c r="ER313" s="550"/>
      <c r="ES313" s="550"/>
      <c r="ET313" s="550"/>
      <c r="EU313" s="550"/>
      <c r="EV313" s="550"/>
      <c r="EW313" s="550"/>
      <c r="EX313" s="550"/>
      <c r="EY313" s="550"/>
      <c r="EZ313" s="550"/>
      <c r="FA313" s="550"/>
      <c r="FB313" s="550"/>
      <c r="FC313" s="550"/>
      <c r="FD313" s="550"/>
      <c r="FE313" s="550"/>
      <c r="FF313" s="550"/>
      <c r="FG313" s="550"/>
      <c r="FH313" s="550"/>
      <c r="FI313" s="550"/>
      <c r="FJ313" s="550"/>
      <c r="FK313" s="550"/>
      <c r="FL313" s="550"/>
      <c r="FM313" s="550"/>
      <c r="FN313" s="550"/>
      <c r="FO313" s="550"/>
      <c r="FP313" s="550"/>
      <c r="FQ313" s="550"/>
      <c r="FR313" s="550"/>
      <c r="FS313" s="550"/>
      <c r="FT313" s="550"/>
      <c r="FU313" s="550"/>
      <c r="FV313" s="550"/>
      <c r="FW313" s="550"/>
      <c r="FX313" s="550"/>
      <c r="FY313" s="550"/>
      <c r="FZ313" s="550"/>
      <c r="GA313" s="550"/>
      <c r="GB313" s="550"/>
      <c r="GC313" s="550"/>
      <c r="GD313" s="550"/>
      <c r="GE313" s="550"/>
      <c r="GF313" s="550"/>
      <c r="GG313" s="550"/>
      <c r="GH313" s="550"/>
      <c r="GI313" s="550"/>
      <c r="GJ313" s="550"/>
      <c r="GK313" s="550"/>
      <c r="GL313" s="550"/>
      <c r="GM313" s="550"/>
      <c r="GN313" s="550"/>
      <c r="GO313" s="550"/>
      <c r="GP313" s="550"/>
      <c r="GQ313" s="550"/>
      <c r="GR313" s="550"/>
      <c r="GS313" s="550"/>
      <c r="GT313" s="550"/>
      <c r="GU313" s="550"/>
      <c r="GV313" s="550"/>
      <c r="GW313" s="550"/>
      <c r="GX313" s="550"/>
      <c r="GY313" s="550"/>
      <c r="GZ313" s="550"/>
      <c r="HA313" s="550"/>
      <c r="HB313" s="550"/>
      <c r="HC313" s="550"/>
      <c r="HD313" s="550"/>
      <c r="HE313" s="550"/>
      <c r="HF313" s="550"/>
      <c r="HG313" s="550"/>
      <c r="HH313" s="550"/>
      <c r="HI313" s="550"/>
      <c r="HJ313" s="550"/>
      <c r="HK313" s="550"/>
      <c r="HL313" s="550"/>
      <c r="HM313" s="550"/>
      <c r="HN313" s="550"/>
      <c r="HO313" s="550"/>
      <c r="HP313" s="550"/>
      <c r="HQ313" s="550"/>
      <c r="HR313" s="550"/>
      <c r="HS313" s="550"/>
      <c r="HT313" s="550"/>
      <c r="HU313" s="550"/>
      <c r="HV313" s="550"/>
      <c r="HW313" s="550"/>
    </row>
    <row r="314" spans="1:231" s="552" customFormat="1" ht="18.75">
      <c r="A314" s="617" t="s">
        <v>220</v>
      </c>
      <c r="B314" s="568" t="s">
        <v>193</v>
      </c>
      <c r="C314" s="543">
        <v>5</v>
      </c>
      <c r="D314" s="543"/>
      <c r="E314" s="543"/>
      <c r="F314" s="435"/>
      <c r="G314" s="543">
        <v>3</v>
      </c>
      <c r="H314" s="543">
        <v>90</v>
      </c>
      <c r="I314" s="543">
        <v>45</v>
      </c>
      <c r="J314" s="543">
        <v>15</v>
      </c>
      <c r="K314" s="543">
        <v>30</v>
      </c>
      <c r="L314" s="543"/>
      <c r="M314" s="543">
        <v>45</v>
      </c>
      <c r="N314" s="543"/>
      <c r="O314" s="543"/>
      <c r="P314" s="543"/>
      <c r="Q314" s="543"/>
      <c r="R314" s="543"/>
      <c r="S314" s="543"/>
      <c r="T314" s="543">
        <v>3</v>
      </c>
      <c r="U314" s="543"/>
      <c r="V314" s="543"/>
      <c r="W314" s="543"/>
      <c r="X314" s="543"/>
      <c r="Y314" s="355"/>
      <c r="Z314" s="551"/>
      <c r="AA314" s="551" t="s">
        <v>405</v>
      </c>
      <c r="AB314" s="551" t="s">
        <v>405</v>
      </c>
      <c r="AC314" s="551" t="s">
        <v>405</v>
      </c>
      <c r="AD314" s="551" t="s">
        <v>405</v>
      </c>
      <c r="AE314" s="551" t="s">
        <v>405</v>
      </c>
      <c r="AF314" s="551" t="s">
        <v>405</v>
      </c>
      <c r="AG314" s="551" t="s">
        <v>404</v>
      </c>
      <c r="AH314" s="551" t="s">
        <v>405</v>
      </c>
      <c r="AI314" s="551" t="s">
        <v>405</v>
      </c>
      <c r="AJ314" s="551" t="s">
        <v>405</v>
      </c>
      <c r="AK314" s="551" t="s">
        <v>405</v>
      </c>
      <c r="AL314" s="551" t="s">
        <v>405</v>
      </c>
      <c r="AM314" s="551"/>
      <c r="AN314" s="551"/>
      <c r="AO314" s="551"/>
      <c r="AP314" s="551"/>
      <c r="AQ314" s="551"/>
      <c r="AR314" s="551"/>
      <c r="AS314" s="551"/>
      <c r="AT314" s="551"/>
      <c r="AU314" s="551"/>
      <c r="AV314" s="551"/>
      <c r="AW314" s="551"/>
      <c r="AX314" s="551"/>
      <c r="AY314" s="551"/>
      <c r="AZ314" s="550"/>
      <c r="BA314" s="550"/>
      <c r="BB314" s="550"/>
      <c r="BC314" s="550"/>
      <c r="BD314" s="550"/>
      <c r="BE314" s="550"/>
      <c r="BF314" s="550"/>
      <c r="BG314" s="550"/>
      <c r="BH314" s="550"/>
      <c r="BI314" s="550"/>
      <c r="BJ314" s="550"/>
      <c r="BK314" s="550"/>
      <c r="BL314" s="550"/>
      <c r="BM314" s="550"/>
      <c r="BN314" s="550"/>
      <c r="BO314" s="550"/>
      <c r="BP314" s="550"/>
      <c r="BQ314" s="550"/>
      <c r="BR314" s="550"/>
      <c r="BS314" s="550"/>
      <c r="BT314" s="550"/>
      <c r="BU314" s="550"/>
      <c r="BV314" s="550"/>
      <c r="BW314" s="550"/>
      <c r="BX314" s="550"/>
      <c r="BY314" s="550"/>
      <c r="BZ314" s="550"/>
      <c r="CA314" s="550"/>
      <c r="CB314" s="550"/>
      <c r="CC314" s="550"/>
      <c r="CD314" s="550"/>
      <c r="CE314" s="550"/>
      <c r="CF314" s="550"/>
      <c r="CG314" s="550"/>
      <c r="CH314" s="550"/>
      <c r="CI314" s="550"/>
      <c r="CJ314" s="550"/>
      <c r="CK314" s="550"/>
      <c r="CL314" s="550"/>
      <c r="CM314" s="550"/>
      <c r="CN314" s="550"/>
      <c r="CO314" s="550"/>
      <c r="CP314" s="550"/>
      <c r="CQ314" s="550"/>
      <c r="CR314" s="550"/>
      <c r="CS314" s="550"/>
      <c r="CT314" s="550"/>
      <c r="CU314" s="550"/>
      <c r="CV314" s="550"/>
      <c r="CW314" s="550"/>
      <c r="CX314" s="550"/>
      <c r="CY314" s="550"/>
      <c r="CZ314" s="550"/>
      <c r="DA314" s="550"/>
      <c r="DB314" s="550"/>
      <c r="DC314" s="550"/>
      <c r="DD314" s="550"/>
      <c r="DE314" s="550"/>
      <c r="DF314" s="550"/>
      <c r="DG314" s="550"/>
      <c r="DH314" s="550"/>
      <c r="DI314" s="550"/>
      <c r="DJ314" s="550"/>
      <c r="DK314" s="550"/>
      <c r="DL314" s="550"/>
      <c r="DM314" s="550"/>
      <c r="DN314" s="550"/>
      <c r="DO314" s="550"/>
      <c r="DP314" s="550"/>
      <c r="DQ314" s="550"/>
      <c r="DR314" s="550"/>
      <c r="DS314" s="550"/>
      <c r="DT314" s="550"/>
      <c r="DU314" s="550"/>
      <c r="DV314" s="550"/>
      <c r="DW314" s="550"/>
      <c r="DX314" s="550"/>
      <c r="DY314" s="550"/>
      <c r="DZ314" s="550"/>
      <c r="EA314" s="550"/>
      <c r="EB314" s="550"/>
      <c r="EC314" s="550"/>
      <c r="ED314" s="550"/>
      <c r="EE314" s="550"/>
      <c r="EF314" s="550"/>
      <c r="EG314" s="550"/>
      <c r="EH314" s="550"/>
      <c r="EI314" s="550"/>
      <c r="EJ314" s="550"/>
      <c r="EK314" s="550"/>
      <c r="EL314" s="550"/>
      <c r="EM314" s="550"/>
      <c r="EN314" s="550"/>
      <c r="EO314" s="550"/>
      <c r="EP314" s="550"/>
      <c r="EQ314" s="550"/>
      <c r="ER314" s="550"/>
      <c r="ES314" s="550"/>
      <c r="ET314" s="550"/>
      <c r="EU314" s="550"/>
      <c r="EV314" s="550"/>
      <c r="EW314" s="550"/>
      <c r="EX314" s="550"/>
      <c r="EY314" s="550"/>
      <c r="EZ314" s="550"/>
      <c r="FA314" s="550"/>
      <c r="FB314" s="550"/>
      <c r="FC314" s="550"/>
      <c r="FD314" s="550"/>
      <c r="FE314" s="550"/>
      <c r="FF314" s="550"/>
      <c r="FG314" s="550"/>
      <c r="FH314" s="550"/>
      <c r="FI314" s="550"/>
      <c r="FJ314" s="550"/>
      <c r="FK314" s="550"/>
      <c r="FL314" s="550"/>
      <c r="FM314" s="550"/>
      <c r="FN314" s="550"/>
      <c r="FO314" s="550"/>
      <c r="FP314" s="550"/>
      <c r="FQ314" s="550"/>
      <c r="FR314" s="550"/>
      <c r="FS314" s="550"/>
      <c r="FT314" s="550"/>
      <c r="FU314" s="550"/>
      <c r="FV314" s="550"/>
      <c r="FW314" s="550"/>
      <c r="FX314" s="550"/>
      <c r="FY314" s="550"/>
      <c r="FZ314" s="550"/>
      <c r="GA314" s="550"/>
      <c r="GB314" s="550"/>
      <c r="GC314" s="550"/>
      <c r="GD314" s="550"/>
      <c r="GE314" s="550"/>
      <c r="GF314" s="550"/>
      <c r="GG314" s="550"/>
      <c r="GH314" s="550"/>
      <c r="GI314" s="550"/>
      <c r="GJ314" s="550"/>
      <c r="GK314" s="550"/>
      <c r="GL314" s="550"/>
      <c r="GM314" s="550"/>
      <c r="GN314" s="550"/>
      <c r="GO314" s="550"/>
      <c r="GP314" s="550"/>
      <c r="GQ314" s="550"/>
      <c r="GR314" s="550"/>
      <c r="GS314" s="550"/>
      <c r="GT314" s="550"/>
      <c r="GU314" s="550"/>
      <c r="GV314" s="550"/>
      <c r="GW314" s="550"/>
      <c r="GX314" s="550"/>
      <c r="GY314" s="550"/>
      <c r="GZ314" s="550"/>
      <c r="HA314" s="550"/>
      <c r="HB314" s="550"/>
      <c r="HC314" s="550"/>
      <c r="HD314" s="550"/>
      <c r="HE314" s="550"/>
      <c r="HF314" s="550"/>
      <c r="HG314" s="550"/>
      <c r="HH314" s="550"/>
      <c r="HI314" s="550"/>
      <c r="HJ314" s="550"/>
      <c r="HK314" s="550"/>
      <c r="HL314" s="550"/>
      <c r="HM314" s="550"/>
      <c r="HN314" s="550"/>
      <c r="HO314" s="550"/>
      <c r="HP314" s="550"/>
      <c r="HQ314" s="550"/>
      <c r="HR314" s="550"/>
      <c r="HS314" s="550"/>
      <c r="HT314" s="550"/>
      <c r="HU314" s="550"/>
      <c r="HV314" s="550"/>
      <c r="HW314" s="550"/>
    </row>
    <row r="315" spans="1:231" s="552" customFormat="1" ht="18.75">
      <c r="A315" s="617" t="s">
        <v>224</v>
      </c>
      <c r="B315" s="568" t="s">
        <v>194</v>
      </c>
      <c r="C315" s="543">
        <v>5</v>
      </c>
      <c r="D315" s="543"/>
      <c r="E315" s="543"/>
      <c r="F315" s="435"/>
      <c r="G315" s="543">
        <v>3.5</v>
      </c>
      <c r="H315" s="543">
        <v>105</v>
      </c>
      <c r="I315" s="543">
        <v>60</v>
      </c>
      <c r="J315" s="543">
        <v>30</v>
      </c>
      <c r="K315" s="543">
        <v>30</v>
      </c>
      <c r="L315" s="543"/>
      <c r="M315" s="543">
        <v>45</v>
      </c>
      <c r="N315" s="543"/>
      <c r="O315" s="543"/>
      <c r="P315" s="543"/>
      <c r="Q315" s="543"/>
      <c r="R315" s="543"/>
      <c r="S315" s="543"/>
      <c r="T315" s="543">
        <v>4</v>
      </c>
      <c r="U315" s="543"/>
      <c r="V315" s="543"/>
      <c r="W315" s="543"/>
      <c r="X315" s="543"/>
      <c r="Y315" s="355"/>
      <c r="Z315" s="551"/>
      <c r="AA315" s="551" t="s">
        <v>405</v>
      </c>
      <c r="AB315" s="551" t="s">
        <v>405</v>
      </c>
      <c r="AC315" s="551" t="s">
        <v>405</v>
      </c>
      <c r="AD315" s="551" t="s">
        <v>405</v>
      </c>
      <c r="AE315" s="551" t="s">
        <v>405</v>
      </c>
      <c r="AF315" s="551" t="s">
        <v>405</v>
      </c>
      <c r="AG315" s="551" t="s">
        <v>404</v>
      </c>
      <c r="AH315" s="551" t="s">
        <v>405</v>
      </c>
      <c r="AI315" s="551" t="s">
        <v>405</v>
      </c>
      <c r="AJ315" s="551" t="s">
        <v>405</v>
      </c>
      <c r="AK315" s="551" t="s">
        <v>405</v>
      </c>
      <c r="AL315" s="551" t="s">
        <v>405</v>
      </c>
      <c r="AM315" s="551"/>
      <c r="AN315" s="551"/>
      <c r="AO315" s="551"/>
      <c r="AP315" s="551"/>
      <c r="AQ315" s="551"/>
      <c r="AR315" s="551"/>
      <c r="AS315" s="551"/>
      <c r="AT315" s="551"/>
      <c r="AU315" s="551"/>
      <c r="AV315" s="551"/>
      <c r="AW315" s="551"/>
      <c r="AX315" s="551"/>
      <c r="AY315" s="551"/>
      <c r="AZ315" s="550"/>
      <c r="BA315" s="550"/>
      <c r="BB315" s="550"/>
      <c r="BC315" s="550"/>
      <c r="BD315" s="550"/>
      <c r="BE315" s="550"/>
      <c r="BF315" s="550"/>
      <c r="BG315" s="550"/>
      <c r="BH315" s="550"/>
      <c r="BI315" s="550"/>
      <c r="BJ315" s="550"/>
      <c r="BK315" s="550"/>
      <c r="BL315" s="550"/>
      <c r="BM315" s="550"/>
      <c r="BN315" s="550"/>
      <c r="BO315" s="550"/>
      <c r="BP315" s="550"/>
      <c r="BQ315" s="550"/>
      <c r="BR315" s="550"/>
      <c r="BS315" s="550"/>
      <c r="BT315" s="550"/>
      <c r="BU315" s="550"/>
      <c r="BV315" s="550"/>
      <c r="BW315" s="550"/>
      <c r="BX315" s="550"/>
      <c r="BY315" s="550"/>
      <c r="BZ315" s="550"/>
      <c r="CA315" s="550"/>
      <c r="CB315" s="550"/>
      <c r="CC315" s="550"/>
      <c r="CD315" s="550"/>
      <c r="CE315" s="550"/>
      <c r="CF315" s="550"/>
      <c r="CG315" s="550"/>
      <c r="CH315" s="550"/>
      <c r="CI315" s="550"/>
      <c r="CJ315" s="550"/>
      <c r="CK315" s="550"/>
      <c r="CL315" s="550"/>
      <c r="CM315" s="550"/>
      <c r="CN315" s="550"/>
      <c r="CO315" s="550"/>
      <c r="CP315" s="550"/>
      <c r="CQ315" s="550"/>
      <c r="CR315" s="550"/>
      <c r="CS315" s="550"/>
      <c r="CT315" s="550"/>
      <c r="CU315" s="550"/>
      <c r="CV315" s="550"/>
      <c r="CW315" s="550"/>
      <c r="CX315" s="550"/>
      <c r="CY315" s="550"/>
      <c r="CZ315" s="550"/>
      <c r="DA315" s="550"/>
      <c r="DB315" s="550"/>
      <c r="DC315" s="550"/>
      <c r="DD315" s="550"/>
      <c r="DE315" s="550"/>
      <c r="DF315" s="550"/>
      <c r="DG315" s="550"/>
      <c r="DH315" s="550"/>
      <c r="DI315" s="550"/>
      <c r="DJ315" s="550"/>
      <c r="DK315" s="550"/>
      <c r="DL315" s="550"/>
      <c r="DM315" s="550"/>
      <c r="DN315" s="550"/>
      <c r="DO315" s="550"/>
      <c r="DP315" s="550"/>
      <c r="DQ315" s="550"/>
      <c r="DR315" s="550"/>
      <c r="DS315" s="550"/>
      <c r="DT315" s="550"/>
      <c r="DU315" s="550"/>
      <c r="DV315" s="550"/>
      <c r="DW315" s="550"/>
      <c r="DX315" s="550"/>
      <c r="DY315" s="550"/>
      <c r="DZ315" s="550"/>
      <c r="EA315" s="550"/>
      <c r="EB315" s="550"/>
      <c r="EC315" s="550"/>
      <c r="ED315" s="550"/>
      <c r="EE315" s="550"/>
      <c r="EF315" s="550"/>
      <c r="EG315" s="550"/>
      <c r="EH315" s="550"/>
      <c r="EI315" s="550"/>
      <c r="EJ315" s="550"/>
      <c r="EK315" s="550"/>
      <c r="EL315" s="550"/>
      <c r="EM315" s="550"/>
      <c r="EN315" s="550"/>
      <c r="EO315" s="550"/>
      <c r="EP315" s="550"/>
      <c r="EQ315" s="550"/>
      <c r="ER315" s="550"/>
      <c r="ES315" s="550"/>
      <c r="ET315" s="550"/>
      <c r="EU315" s="550"/>
      <c r="EV315" s="550"/>
      <c r="EW315" s="550"/>
      <c r="EX315" s="550"/>
      <c r="EY315" s="550"/>
      <c r="EZ315" s="550"/>
      <c r="FA315" s="550"/>
      <c r="FB315" s="550"/>
      <c r="FC315" s="550"/>
      <c r="FD315" s="550"/>
      <c r="FE315" s="550"/>
      <c r="FF315" s="550"/>
      <c r="FG315" s="550"/>
      <c r="FH315" s="550"/>
      <c r="FI315" s="550"/>
      <c r="FJ315" s="550"/>
      <c r="FK315" s="550"/>
      <c r="FL315" s="550"/>
      <c r="FM315" s="550"/>
      <c r="FN315" s="550"/>
      <c r="FO315" s="550"/>
      <c r="FP315" s="550"/>
      <c r="FQ315" s="550"/>
      <c r="FR315" s="550"/>
      <c r="FS315" s="550"/>
      <c r="FT315" s="550"/>
      <c r="FU315" s="550"/>
      <c r="FV315" s="550"/>
      <c r="FW315" s="550"/>
      <c r="FX315" s="550"/>
      <c r="FY315" s="550"/>
      <c r="FZ315" s="550"/>
      <c r="GA315" s="550"/>
      <c r="GB315" s="550"/>
      <c r="GC315" s="550"/>
      <c r="GD315" s="550"/>
      <c r="GE315" s="550"/>
      <c r="GF315" s="550"/>
      <c r="GG315" s="550"/>
      <c r="GH315" s="550"/>
      <c r="GI315" s="550"/>
      <c r="GJ315" s="550"/>
      <c r="GK315" s="550"/>
      <c r="GL315" s="550"/>
      <c r="GM315" s="550"/>
      <c r="GN315" s="550"/>
      <c r="GO315" s="550"/>
      <c r="GP315" s="550"/>
      <c r="GQ315" s="550"/>
      <c r="GR315" s="550"/>
      <c r="GS315" s="550"/>
      <c r="GT315" s="550"/>
      <c r="GU315" s="550"/>
      <c r="GV315" s="550"/>
      <c r="GW315" s="550"/>
      <c r="GX315" s="550"/>
      <c r="GY315" s="550"/>
      <c r="GZ315" s="550"/>
      <c r="HA315" s="550"/>
      <c r="HB315" s="550"/>
      <c r="HC315" s="550"/>
      <c r="HD315" s="550"/>
      <c r="HE315" s="550"/>
      <c r="HF315" s="550"/>
      <c r="HG315" s="550"/>
      <c r="HH315" s="550"/>
      <c r="HI315" s="550"/>
      <c r="HJ315" s="550"/>
      <c r="HK315" s="550"/>
      <c r="HL315" s="550"/>
      <c r="HM315" s="550"/>
      <c r="HN315" s="550"/>
      <c r="HO315" s="550"/>
      <c r="HP315" s="550"/>
      <c r="HQ315" s="550"/>
      <c r="HR315" s="550"/>
      <c r="HS315" s="550"/>
      <c r="HT315" s="550"/>
      <c r="HU315" s="550"/>
      <c r="HV315" s="550"/>
      <c r="HW315" s="550"/>
    </row>
    <row r="316" spans="1:231" s="552" customFormat="1" ht="18.75">
      <c r="A316" s="617" t="s">
        <v>233</v>
      </c>
      <c r="B316" s="568" t="s">
        <v>199</v>
      </c>
      <c r="C316" s="543">
        <v>5</v>
      </c>
      <c r="D316" s="543"/>
      <c r="E316" s="543"/>
      <c r="F316" s="435"/>
      <c r="G316" s="543">
        <v>5</v>
      </c>
      <c r="H316" s="543">
        <v>150</v>
      </c>
      <c r="I316" s="543">
        <v>75</v>
      </c>
      <c r="J316" s="543">
        <v>30</v>
      </c>
      <c r="K316" s="543">
        <v>45</v>
      </c>
      <c r="L316" s="543"/>
      <c r="M316" s="543">
        <v>75</v>
      </c>
      <c r="N316" s="543"/>
      <c r="O316" s="543"/>
      <c r="P316" s="543"/>
      <c r="Q316" s="543"/>
      <c r="R316" s="543"/>
      <c r="S316" s="543"/>
      <c r="T316" s="543">
        <v>5</v>
      </c>
      <c r="U316" s="543"/>
      <c r="V316" s="543"/>
      <c r="W316" s="543"/>
      <c r="X316" s="543"/>
      <c r="Y316" s="355"/>
      <c r="Z316" s="551"/>
      <c r="AA316" s="551" t="s">
        <v>405</v>
      </c>
      <c r="AB316" s="551" t="s">
        <v>405</v>
      </c>
      <c r="AC316" s="551" t="s">
        <v>405</v>
      </c>
      <c r="AD316" s="551" t="s">
        <v>405</v>
      </c>
      <c r="AE316" s="551" t="s">
        <v>405</v>
      </c>
      <c r="AF316" s="551" t="s">
        <v>405</v>
      </c>
      <c r="AG316" s="551" t="s">
        <v>404</v>
      </c>
      <c r="AH316" s="551" t="s">
        <v>405</v>
      </c>
      <c r="AI316" s="551" t="s">
        <v>405</v>
      </c>
      <c r="AJ316" s="551" t="s">
        <v>405</v>
      </c>
      <c r="AK316" s="551" t="s">
        <v>405</v>
      </c>
      <c r="AL316" s="551" t="s">
        <v>405</v>
      </c>
      <c r="AM316" s="551"/>
      <c r="AN316" s="551"/>
      <c r="AO316" s="551"/>
      <c r="AP316" s="551"/>
      <c r="AQ316" s="551"/>
      <c r="AR316" s="551"/>
      <c r="AS316" s="551"/>
      <c r="AT316" s="551"/>
      <c r="AU316" s="551"/>
      <c r="AV316" s="551"/>
      <c r="AW316" s="551"/>
      <c r="AX316" s="551"/>
      <c r="AY316" s="551"/>
      <c r="AZ316" s="550"/>
      <c r="BA316" s="550"/>
      <c r="BB316" s="550"/>
      <c r="BC316" s="550"/>
      <c r="BD316" s="550"/>
      <c r="BE316" s="550"/>
      <c r="BF316" s="550"/>
      <c r="BG316" s="550"/>
      <c r="BH316" s="550"/>
      <c r="BI316" s="550"/>
      <c r="BJ316" s="550"/>
      <c r="BK316" s="550"/>
      <c r="BL316" s="550"/>
      <c r="BM316" s="550"/>
      <c r="BN316" s="550"/>
      <c r="BO316" s="550"/>
      <c r="BP316" s="550"/>
      <c r="BQ316" s="550"/>
      <c r="BR316" s="550"/>
      <c r="BS316" s="550"/>
      <c r="BT316" s="550"/>
      <c r="BU316" s="550"/>
      <c r="BV316" s="550"/>
      <c r="BW316" s="550"/>
      <c r="BX316" s="550"/>
      <c r="BY316" s="550"/>
      <c r="BZ316" s="550"/>
      <c r="CA316" s="550"/>
      <c r="CB316" s="550"/>
      <c r="CC316" s="550"/>
      <c r="CD316" s="550"/>
      <c r="CE316" s="550"/>
      <c r="CF316" s="550"/>
      <c r="CG316" s="550"/>
      <c r="CH316" s="550"/>
      <c r="CI316" s="550"/>
      <c r="CJ316" s="550"/>
      <c r="CK316" s="550"/>
      <c r="CL316" s="550"/>
      <c r="CM316" s="550"/>
      <c r="CN316" s="550"/>
      <c r="CO316" s="550"/>
      <c r="CP316" s="550"/>
      <c r="CQ316" s="550"/>
      <c r="CR316" s="550"/>
      <c r="CS316" s="550"/>
      <c r="CT316" s="550"/>
      <c r="CU316" s="550"/>
      <c r="CV316" s="550"/>
      <c r="CW316" s="550"/>
      <c r="CX316" s="550"/>
      <c r="CY316" s="550"/>
      <c r="CZ316" s="550"/>
      <c r="DA316" s="550"/>
      <c r="DB316" s="550"/>
      <c r="DC316" s="550"/>
      <c r="DD316" s="550"/>
      <c r="DE316" s="550"/>
      <c r="DF316" s="550"/>
      <c r="DG316" s="550"/>
      <c r="DH316" s="550"/>
      <c r="DI316" s="550"/>
      <c r="DJ316" s="550"/>
      <c r="DK316" s="550"/>
      <c r="DL316" s="550"/>
      <c r="DM316" s="550"/>
      <c r="DN316" s="550"/>
      <c r="DO316" s="550"/>
      <c r="DP316" s="550"/>
      <c r="DQ316" s="550"/>
      <c r="DR316" s="550"/>
      <c r="DS316" s="550"/>
      <c r="DT316" s="550"/>
      <c r="DU316" s="550"/>
      <c r="DV316" s="550"/>
      <c r="DW316" s="550"/>
      <c r="DX316" s="550"/>
      <c r="DY316" s="550"/>
      <c r="DZ316" s="550"/>
      <c r="EA316" s="550"/>
      <c r="EB316" s="550"/>
      <c r="EC316" s="550"/>
      <c r="ED316" s="550"/>
      <c r="EE316" s="550"/>
      <c r="EF316" s="550"/>
      <c r="EG316" s="550"/>
      <c r="EH316" s="550"/>
      <c r="EI316" s="550"/>
      <c r="EJ316" s="550"/>
      <c r="EK316" s="550"/>
      <c r="EL316" s="550"/>
      <c r="EM316" s="550"/>
      <c r="EN316" s="550"/>
      <c r="EO316" s="550"/>
      <c r="EP316" s="550"/>
      <c r="EQ316" s="550"/>
      <c r="ER316" s="550"/>
      <c r="ES316" s="550"/>
      <c r="ET316" s="550"/>
      <c r="EU316" s="550"/>
      <c r="EV316" s="550"/>
      <c r="EW316" s="550"/>
      <c r="EX316" s="550"/>
      <c r="EY316" s="550"/>
      <c r="EZ316" s="550"/>
      <c r="FA316" s="550"/>
      <c r="FB316" s="550"/>
      <c r="FC316" s="550"/>
      <c r="FD316" s="550"/>
      <c r="FE316" s="550"/>
      <c r="FF316" s="550"/>
      <c r="FG316" s="550"/>
      <c r="FH316" s="550"/>
      <c r="FI316" s="550"/>
      <c r="FJ316" s="550"/>
      <c r="FK316" s="550"/>
      <c r="FL316" s="550"/>
      <c r="FM316" s="550"/>
      <c r="FN316" s="550"/>
      <c r="FO316" s="550"/>
      <c r="FP316" s="550"/>
      <c r="FQ316" s="550"/>
      <c r="FR316" s="550"/>
      <c r="FS316" s="550"/>
      <c r="FT316" s="550"/>
      <c r="FU316" s="550"/>
      <c r="FV316" s="550"/>
      <c r="FW316" s="550"/>
      <c r="FX316" s="550"/>
      <c r="FY316" s="550"/>
      <c r="FZ316" s="550"/>
      <c r="GA316" s="550"/>
      <c r="GB316" s="550"/>
      <c r="GC316" s="550"/>
      <c r="GD316" s="550"/>
      <c r="GE316" s="550"/>
      <c r="GF316" s="550"/>
      <c r="GG316" s="550"/>
      <c r="GH316" s="550"/>
      <c r="GI316" s="550"/>
      <c r="GJ316" s="550"/>
      <c r="GK316" s="550"/>
      <c r="GL316" s="550"/>
      <c r="GM316" s="550"/>
      <c r="GN316" s="550"/>
      <c r="GO316" s="550"/>
      <c r="GP316" s="550"/>
      <c r="GQ316" s="550"/>
      <c r="GR316" s="550"/>
      <c r="GS316" s="550"/>
      <c r="GT316" s="550"/>
      <c r="GU316" s="550"/>
      <c r="GV316" s="550"/>
      <c r="GW316" s="550"/>
      <c r="GX316" s="550"/>
      <c r="GY316" s="550"/>
      <c r="GZ316" s="550"/>
      <c r="HA316" s="550"/>
      <c r="HB316" s="550"/>
      <c r="HC316" s="550"/>
      <c r="HD316" s="550"/>
      <c r="HE316" s="550"/>
      <c r="HF316" s="550"/>
      <c r="HG316" s="550"/>
      <c r="HH316" s="550"/>
      <c r="HI316" s="550"/>
      <c r="HJ316" s="550"/>
      <c r="HK316" s="550"/>
      <c r="HL316" s="550"/>
      <c r="HM316" s="550"/>
      <c r="HN316" s="550"/>
      <c r="HO316" s="550"/>
      <c r="HP316" s="550"/>
      <c r="HQ316" s="550"/>
      <c r="HR316" s="550"/>
      <c r="HS316" s="550"/>
      <c r="HT316" s="550"/>
      <c r="HU316" s="550"/>
      <c r="HV316" s="550"/>
      <c r="HW316" s="550"/>
    </row>
    <row r="317" spans="1:231" s="552" customFormat="1" ht="18.75">
      <c r="A317" s="726" t="s">
        <v>333</v>
      </c>
      <c r="B317" s="798" t="s">
        <v>417</v>
      </c>
      <c r="C317" s="635"/>
      <c r="D317" s="729">
        <v>5</v>
      </c>
      <c r="E317" s="729"/>
      <c r="F317" s="635"/>
      <c r="G317" s="729">
        <v>1.5</v>
      </c>
      <c r="H317" s="729">
        <v>45</v>
      </c>
      <c r="I317" s="729">
        <v>20</v>
      </c>
      <c r="J317" s="729"/>
      <c r="K317" s="729"/>
      <c r="L317" s="729">
        <v>20</v>
      </c>
      <c r="M317" s="729">
        <v>25</v>
      </c>
      <c r="N317" s="635"/>
      <c r="O317" s="635"/>
      <c r="P317" s="635"/>
      <c r="Q317" s="729"/>
      <c r="R317" s="729"/>
      <c r="S317" s="729"/>
      <c r="T317" s="729">
        <v>1.5</v>
      </c>
      <c r="U317" s="729"/>
      <c r="V317" s="729"/>
      <c r="W317" s="631"/>
      <c r="X317" s="631"/>
      <c r="Y317" s="631"/>
      <c r="Z317" s="551"/>
      <c r="AA317" s="551" t="s">
        <v>405</v>
      </c>
      <c r="AB317" s="551" t="s">
        <v>405</v>
      </c>
      <c r="AC317" s="551" t="s">
        <v>405</v>
      </c>
      <c r="AD317" s="551" t="s">
        <v>405</v>
      </c>
      <c r="AE317" s="551" t="s">
        <v>405</v>
      </c>
      <c r="AF317" s="551" t="s">
        <v>405</v>
      </c>
      <c r="AG317" s="551" t="s">
        <v>404</v>
      </c>
      <c r="AH317" s="551" t="s">
        <v>405</v>
      </c>
      <c r="AI317" s="551" t="s">
        <v>405</v>
      </c>
      <c r="AJ317" s="551" t="s">
        <v>405</v>
      </c>
      <c r="AK317" s="551" t="s">
        <v>405</v>
      </c>
      <c r="AL317" s="551" t="s">
        <v>405</v>
      </c>
      <c r="AM317" s="551"/>
      <c r="AN317" s="551"/>
      <c r="AO317" s="551"/>
      <c r="AP317" s="551"/>
      <c r="AQ317" s="551"/>
      <c r="AR317" s="551"/>
      <c r="AS317" s="551"/>
      <c r="AT317" s="551"/>
      <c r="AU317" s="551"/>
      <c r="AV317" s="551"/>
      <c r="AW317" s="551"/>
      <c r="AX317" s="551"/>
      <c r="AY317" s="551"/>
      <c r="AZ317" s="550"/>
      <c r="BA317" s="550"/>
      <c r="BB317" s="550"/>
      <c r="BC317" s="550"/>
      <c r="BD317" s="550"/>
      <c r="BE317" s="550"/>
      <c r="BF317" s="550"/>
      <c r="BG317" s="550"/>
      <c r="BH317" s="550"/>
      <c r="BI317" s="550"/>
      <c r="BJ317" s="550"/>
      <c r="BK317" s="550"/>
      <c r="BL317" s="550"/>
      <c r="BM317" s="550"/>
      <c r="BN317" s="550"/>
      <c r="BO317" s="550"/>
      <c r="BP317" s="550"/>
      <c r="BQ317" s="550"/>
      <c r="BR317" s="550"/>
      <c r="BS317" s="550"/>
      <c r="BT317" s="550"/>
      <c r="BU317" s="550"/>
      <c r="BV317" s="550"/>
      <c r="BW317" s="550"/>
      <c r="BX317" s="550"/>
      <c r="BY317" s="550"/>
      <c r="BZ317" s="550"/>
      <c r="CA317" s="550"/>
      <c r="CB317" s="550"/>
      <c r="CC317" s="550"/>
      <c r="CD317" s="550"/>
      <c r="CE317" s="550"/>
      <c r="CF317" s="550"/>
      <c r="CG317" s="550"/>
      <c r="CH317" s="550"/>
      <c r="CI317" s="550"/>
      <c r="CJ317" s="550"/>
      <c r="CK317" s="550"/>
      <c r="CL317" s="550"/>
      <c r="CM317" s="550"/>
      <c r="CN317" s="550"/>
      <c r="CO317" s="550"/>
      <c r="CP317" s="550"/>
      <c r="CQ317" s="550"/>
      <c r="CR317" s="550"/>
      <c r="CS317" s="550"/>
      <c r="CT317" s="550"/>
      <c r="CU317" s="550"/>
      <c r="CV317" s="550"/>
      <c r="CW317" s="550"/>
      <c r="CX317" s="550"/>
      <c r="CY317" s="550"/>
      <c r="CZ317" s="550"/>
      <c r="DA317" s="550"/>
      <c r="DB317" s="550"/>
      <c r="DC317" s="550"/>
      <c r="DD317" s="550"/>
      <c r="DE317" s="550"/>
      <c r="DF317" s="550"/>
      <c r="DG317" s="550"/>
      <c r="DH317" s="550"/>
      <c r="DI317" s="550"/>
      <c r="DJ317" s="550"/>
      <c r="DK317" s="550"/>
      <c r="DL317" s="550"/>
      <c r="DM317" s="550"/>
      <c r="DN317" s="550"/>
      <c r="DO317" s="550"/>
      <c r="DP317" s="550"/>
      <c r="DQ317" s="550"/>
      <c r="DR317" s="550"/>
      <c r="DS317" s="550"/>
      <c r="DT317" s="550"/>
      <c r="DU317" s="550"/>
      <c r="DV317" s="550"/>
      <c r="DW317" s="550"/>
      <c r="DX317" s="550"/>
      <c r="DY317" s="550"/>
      <c r="DZ317" s="550"/>
      <c r="EA317" s="550"/>
      <c r="EB317" s="550"/>
      <c r="EC317" s="550"/>
      <c r="ED317" s="550"/>
      <c r="EE317" s="550"/>
      <c r="EF317" s="550"/>
      <c r="EG317" s="550"/>
      <c r="EH317" s="550"/>
      <c r="EI317" s="550"/>
      <c r="EJ317" s="550"/>
      <c r="EK317" s="550"/>
      <c r="EL317" s="550"/>
      <c r="EM317" s="550"/>
      <c r="EN317" s="550"/>
      <c r="EO317" s="550"/>
      <c r="EP317" s="550"/>
      <c r="EQ317" s="550"/>
      <c r="ER317" s="550"/>
      <c r="ES317" s="550"/>
      <c r="ET317" s="550"/>
      <c r="EU317" s="550"/>
      <c r="EV317" s="550"/>
      <c r="EW317" s="550"/>
      <c r="EX317" s="550"/>
      <c r="EY317" s="550"/>
      <c r="EZ317" s="550"/>
      <c r="FA317" s="550"/>
      <c r="FB317" s="550"/>
      <c r="FC317" s="550"/>
      <c r="FD317" s="550"/>
      <c r="FE317" s="550"/>
      <c r="FF317" s="550"/>
      <c r="FG317" s="550"/>
      <c r="FH317" s="550"/>
      <c r="FI317" s="550"/>
      <c r="FJ317" s="550"/>
      <c r="FK317" s="550"/>
      <c r="FL317" s="550"/>
      <c r="FM317" s="550"/>
      <c r="FN317" s="550"/>
      <c r="FO317" s="550"/>
      <c r="FP317" s="550"/>
      <c r="FQ317" s="550"/>
      <c r="FR317" s="550"/>
      <c r="FS317" s="550"/>
      <c r="FT317" s="550"/>
      <c r="FU317" s="550"/>
      <c r="FV317" s="550"/>
      <c r="FW317" s="550"/>
      <c r="FX317" s="550"/>
      <c r="FY317" s="550"/>
      <c r="FZ317" s="550"/>
      <c r="GA317" s="550"/>
      <c r="GB317" s="550"/>
      <c r="GC317" s="550"/>
      <c r="GD317" s="550"/>
      <c r="GE317" s="550"/>
      <c r="GF317" s="550"/>
      <c r="GG317" s="550"/>
      <c r="GH317" s="550"/>
      <c r="GI317" s="550"/>
      <c r="GJ317" s="550"/>
      <c r="GK317" s="550"/>
      <c r="GL317" s="550"/>
      <c r="GM317" s="550"/>
      <c r="GN317" s="550"/>
      <c r="GO317" s="550"/>
      <c r="GP317" s="550"/>
      <c r="GQ317" s="550"/>
      <c r="GR317" s="550"/>
      <c r="GS317" s="550"/>
      <c r="GT317" s="550"/>
      <c r="GU317" s="550"/>
      <c r="GV317" s="550"/>
      <c r="GW317" s="550"/>
      <c r="GX317" s="550"/>
      <c r="GY317" s="550"/>
      <c r="GZ317" s="550"/>
      <c r="HA317" s="550"/>
      <c r="HB317" s="550"/>
      <c r="HC317" s="550"/>
      <c r="HD317" s="550"/>
      <c r="HE317" s="550"/>
      <c r="HF317" s="550"/>
      <c r="HG317" s="550"/>
      <c r="HH317" s="550"/>
      <c r="HI317" s="550"/>
      <c r="HJ317" s="550"/>
      <c r="HK317" s="550"/>
      <c r="HL317" s="550"/>
      <c r="HM317" s="550"/>
      <c r="HN317" s="550"/>
      <c r="HO317" s="550"/>
      <c r="HP317" s="550"/>
      <c r="HQ317" s="550"/>
      <c r="HR317" s="550"/>
      <c r="HS317" s="550"/>
      <c r="HT317" s="550"/>
      <c r="HU317" s="550"/>
      <c r="HV317" s="550"/>
      <c r="HW317" s="550"/>
    </row>
    <row r="318" spans="1:231" s="552" customFormat="1" ht="18.75">
      <c r="A318" s="726" t="s">
        <v>340</v>
      </c>
      <c r="B318" s="727" t="s">
        <v>418</v>
      </c>
      <c r="C318" s="728"/>
      <c r="D318" s="729">
        <v>5</v>
      </c>
      <c r="E318" s="729"/>
      <c r="F318" s="729"/>
      <c r="G318" s="729">
        <v>1.5</v>
      </c>
      <c r="H318" s="729">
        <v>45</v>
      </c>
      <c r="I318" s="729">
        <v>20</v>
      </c>
      <c r="J318" s="729">
        <v>14</v>
      </c>
      <c r="K318" s="729"/>
      <c r="L318" s="729">
        <v>6</v>
      </c>
      <c r="M318" s="729">
        <v>25</v>
      </c>
      <c r="N318" s="728"/>
      <c r="O318" s="728"/>
      <c r="P318" s="728"/>
      <c r="Q318" s="729"/>
      <c r="R318" s="729"/>
      <c r="S318" s="729"/>
      <c r="T318" s="729">
        <v>1.5</v>
      </c>
      <c r="U318" s="729"/>
      <c r="V318" s="729"/>
      <c r="W318" s="631"/>
      <c r="X318" s="631"/>
      <c r="Y318" s="631"/>
      <c r="Z318" s="551"/>
      <c r="AA318" s="551" t="s">
        <v>405</v>
      </c>
      <c r="AB318" s="551" t="s">
        <v>405</v>
      </c>
      <c r="AC318" s="551" t="s">
        <v>405</v>
      </c>
      <c r="AD318" s="551" t="s">
        <v>405</v>
      </c>
      <c r="AE318" s="551" t="s">
        <v>405</v>
      </c>
      <c r="AF318" s="551" t="s">
        <v>405</v>
      </c>
      <c r="AG318" s="551" t="s">
        <v>404</v>
      </c>
      <c r="AH318" s="551" t="s">
        <v>405</v>
      </c>
      <c r="AI318" s="551" t="s">
        <v>405</v>
      </c>
      <c r="AJ318" s="551" t="s">
        <v>405</v>
      </c>
      <c r="AK318" s="551" t="s">
        <v>405</v>
      </c>
      <c r="AL318" s="551" t="s">
        <v>405</v>
      </c>
      <c r="AM318" s="551"/>
      <c r="AN318" s="551"/>
      <c r="AO318" s="551"/>
      <c r="AP318" s="551"/>
      <c r="AQ318" s="551"/>
      <c r="AR318" s="551"/>
      <c r="AS318" s="551"/>
      <c r="AT318" s="551"/>
      <c r="AU318" s="551"/>
      <c r="AV318" s="551"/>
      <c r="AW318" s="551"/>
      <c r="AX318" s="551"/>
      <c r="AY318" s="551"/>
      <c r="AZ318" s="550"/>
      <c r="BA318" s="550"/>
      <c r="BB318" s="550"/>
      <c r="BC318" s="550"/>
      <c r="BD318" s="550"/>
      <c r="BE318" s="550"/>
      <c r="BF318" s="550"/>
      <c r="BG318" s="550"/>
      <c r="BH318" s="550"/>
      <c r="BI318" s="550"/>
      <c r="BJ318" s="550"/>
      <c r="BK318" s="550"/>
      <c r="BL318" s="550"/>
      <c r="BM318" s="550"/>
      <c r="BN318" s="550"/>
      <c r="BO318" s="550"/>
      <c r="BP318" s="550"/>
      <c r="BQ318" s="550"/>
      <c r="BR318" s="550"/>
      <c r="BS318" s="550"/>
      <c r="BT318" s="550"/>
      <c r="BU318" s="550"/>
      <c r="BV318" s="550"/>
      <c r="BW318" s="550"/>
      <c r="BX318" s="550"/>
      <c r="BY318" s="550"/>
      <c r="BZ318" s="550"/>
      <c r="CA318" s="550"/>
      <c r="CB318" s="550"/>
      <c r="CC318" s="550"/>
      <c r="CD318" s="550"/>
      <c r="CE318" s="550"/>
      <c r="CF318" s="550"/>
      <c r="CG318" s="550"/>
      <c r="CH318" s="550"/>
      <c r="CI318" s="550"/>
      <c r="CJ318" s="550"/>
      <c r="CK318" s="550"/>
      <c r="CL318" s="550"/>
      <c r="CM318" s="550"/>
      <c r="CN318" s="550"/>
      <c r="CO318" s="550"/>
      <c r="CP318" s="550"/>
      <c r="CQ318" s="550"/>
      <c r="CR318" s="550"/>
      <c r="CS318" s="550"/>
      <c r="CT318" s="550"/>
      <c r="CU318" s="550"/>
      <c r="CV318" s="550"/>
      <c r="CW318" s="550"/>
      <c r="CX318" s="550"/>
      <c r="CY318" s="550"/>
      <c r="CZ318" s="550"/>
      <c r="DA318" s="550"/>
      <c r="DB318" s="550"/>
      <c r="DC318" s="550"/>
      <c r="DD318" s="550"/>
      <c r="DE318" s="550"/>
      <c r="DF318" s="550"/>
      <c r="DG318" s="550"/>
      <c r="DH318" s="550"/>
      <c r="DI318" s="550"/>
      <c r="DJ318" s="550"/>
      <c r="DK318" s="550"/>
      <c r="DL318" s="550"/>
      <c r="DM318" s="550"/>
      <c r="DN318" s="550"/>
      <c r="DO318" s="550"/>
      <c r="DP318" s="550"/>
      <c r="DQ318" s="550"/>
      <c r="DR318" s="550"/>
      <c r="DS318" s="550"/>
      <c r="DT318" s="550"/>
      <c r="DU318" s="550"/>
      <c r="DV318" s="550"/>
      <c r="DW318" s="550"/>
      <c r="DX318" s="550"/>
      <c r="DY318" s="550"/>
      <c r="DZ318" s="550"/>
      <c r="EA318" s="550"/>
      <c r="EB318" s="550"/>
      <c r="EC318" s="550"/>
      <c r="ED318" s="550"/>
      <c r="EE318" s="550"/>
      <c r="EF318" s="550"/>
      <c r="EG318" s="550"/>
      <c r="EH318" s="550"/>
      <c r="EI318" s="550"/>
      <c r="EJ318" s="550"/>
      <c r="EK318" s="550"/>
      <c r="EL318" s="550"/>
      <c r="EM318" s="550"/>
      <c r="EN318" s="550"/>
      <c r="EO318" s="550"/>
      <c r="EP318" s="550"/>
      <c r="EQ318" s="550"/>
      <c r="ER318" s="550"/>
      <c r="ES318" s="550"/>
      <c r="ET318" s="550"/>
      <c r="EU318" s="550"/>
      <c r="EV318" s="550"/>
      <c r="EW318" s="550"/>
      <c r="EX318" s="550"/>
      <c r="EY318" s="550"/>
      <c r="EZ318" s="550"/>
      <c r="FA318" s="550"/>
      <c r="FB318" s="550"/>
      <c r="FC318" s="550"/>
      <c r="FD318" s="550"/>
      <c r="FE318" s="550"/>
      <c r="FF318" s="550"/>
      <c r="FG318" s="550"/>
      <c r="FH318" s="550"/>
      <c r="FI318" s="550"/>
      <c r="FJ318" s="550"/>
      <c r="FK318" s="550"/>
      <c r="FL318" s="550"/>
      <c r="FM318" s="550"/>
      <c r="FN318" s="550"/>
      <c r="FO318" s="550"/>
      <c r="FP318" s="550"/>
      <c r="FQ318" s="550"/>
      <c r="FR318" s="550"/>
      <c r="FS318" s="550"/>
      <c r="FT318" s="550"/>
      <c r="FU318" s="550"/>
      <c r="FV318" s="550"/>
      <c r="FW318" s="550"/>
      <c r="FX318" s="550"/>
      <c r="FY318" s="550"/>
      <c r="FZ318" s="550"/>
      <c r="GA318" s="550"/>
      <c r="GB318" s="550"/>
      <c r="GC318" s="550"/>
      <c r="GD318" s="550"/>
      <c r="GE318" s="550"/>
      <c r="GF318" s="550"/>
      <c r="GG318" s="550"/>
      <c r="GH318" s="550"/>
      <c r="GI318" s="550"/>
      <c r="GJ318" s="550"/>
      <c r="GK318" s="550"/>
      <c r="GL318" s="550"/>
      <c r="GM318" s="550"/>
      <c r="GN318" s="550"/>
      <c r="GO318" s="550"/>
      <c r="GP318" s="550"/>
      <c r="GQ318" s="550"/>
      <c r="GR318" s="550"/>
      <c r="GS318" s="550"/>
      <c r="GT318" s="550"/>
      <c r="GU318" s="550"/>
      <c r="GV318" s="550"/>
      <c r="GW318" s="550"/>
      <c r="GX318" s="550"/>
      <c r="GY318" s="550"/>
      <c r="GZ318" s="550"/>
      <c r="HA318" s="550"/>
      <c r="HB318" s="550"/>
      <c r="HC318" s="550"/>
      <c r="HD318" s="550"/>
      <c r="HE318" s="550"/>
      <c r="HF318" s="550"/>
      <c r="HG318" s="550"/>
      <c r="HH318" s="550"/>
      <c r="HI318" s="550"/>
      <c r="HJ318" s="550"/>
      <c r="HK318" s="550"/>
      <c r="HL318" s="550"/>
      <c r="HM318" s="550"/>
      <c r="HN318" s="550"/>
      <c r="HO318" s="550"/>
      <c r="HP318" s="550"/>
      <c r="HQ318" s="550"/>
      <c r="HR318" s="550"/>
      <c r="HS318" s="550"/>
      <c r="HT318" s="550"/>
      <c r="HU318" s="550"/>
      <c r="HV318" s="550"/>
      <c r="HW318" s="550"/>
    </row>
    <row r="319" spans="1:231" s="552" customFormat="1" ht="18.75">
      <c r="A319" s="726" t="s">
        <v>341</v>
      </c>
      <c r="B319" s="799" t="s">
        <v>419</v>
      </c>
      <c r="C319" s="728"/>
      <c r="D319" s="729">
        <v>5</v>
      </c>
      <c r="E319" s="729"/>
      <c r="F319" s="729"/>
      <c r="G319" s="729">
        <v>1.5</v>
      </c>
      <c r="H319" s="729">
        <v>45</v>
      </c>
      <c r="I319" s="729">
        <v>20</v>
      </c>
      <c r="J319" s="729">
        <v>14</v>
      </c>
      <c r="K319" s="729"/>
      <c r="L319" s="729">
        <v>6</v>
      </c>
      <c r="M319" s="729">
        <v>25</v>
      </c>
      <c r="N319" s="728"/>
      <c r="O319" s="728"/>
      <c r="P319" s="728"/>
      <c r="Q319" s="729"/>
      <c r="R319" s="729"/>
      <c r="S319" s="729"/>
      <c r="T319" s="729">
        <v>1.5</v>
      </c>
      <c r="U319" s="729"/>
      <c r="V319" s="729"/>
      <c r="W319" s="631"/>
      <c r="X319" s="631"/>
      <c r="Y319" s="631"/>
      <c r="Z319" s="551"/>
      <c r="AA319" s="551" t="s">
        <v>405</v>
      </c>
      <c r="AB319" s="551" t="s">
        <v>405</v>
      </c>
      <c r="AC319" s="551" t="s">
        <v>405</v>
      </c>
      <c r="AD319" s="551" t="s">
        <v>405</v>
      </c>
      <c r="AE319" s="551" t="s">
        <v>405</v>
      </c>
      <c r="AF319" s="551" t="s">
        <v>405</v>
      </c>
      <c r="AG319" s="551" t="s">
        <v>404</v>
      </c>
      <c r="AH319" s="551" t="s">
        <v>405</v>
      </c>
      <c r="AI319" s="551" t="s">
        <v>405</v>
      </c>
      <c r="AJ319" s="551" t="s">
        <v>405</v>
      </c>
      <c r="AK319" s="551" t="s">
        <v>405</v>
      </c>
      <c r="AL319" s="551" t="s">
        <v>405</v>
      </c>
      <c r="AM319" s="551"/>
      <c r="AN319" s="551"/>
      <c r="AO319" s="551"/>
      <c r="AP319" s="551"/>
      <c r="AQ319" s="551"/>
      <c r="AR319" s="551"/>
      <c r="AS319" s="551"/>
      <c r="AT319" s="551"/>
      <c r="AU319" s="551"/>
      <c r="AV319" s="551"/>
      <c r="AW319" s="551"/>
      <c r="AX319" s="551"/>
      <c r="AY319" s="551"/>
      <c r="AZ319" s="550"/>
      <c r="BA319" s="550"/>
      <c r="BB319" s="550"/>
      <c r="BC319" s="550"/>
      <c r="BD319" s="550"/>
      <c r="BE319" s="550"/>
      <c r="BF319" s="550"/>
      <c r="BG319" s="550"/>
      <c r="BH319" s="550"/>
      <c r="BI319" s="550"/>
      <c r="BJ319" s="550"/>
      <c r="BK319" s="550"/>
      <c r="BL319" s="550"/>
      <c r="BM319" s="550"/>
      <c r="BN319" s="550"/>
      <c r="BO319" s="550"/>
      <c r="BP319" s="550"/>
      <c r="BQ319" s="550"/>
      <c r="BR319" s="550"/>
      <c r="BS319" s="550"/>
      <c r="BT319" s="550"/>
      <c r="BU319" s="550"/>
      <c r="BV319" s="550"/>
      <c r="BW319" s="550"/>
      <c r="BX319" s="550"/>
      <c r="BY319" s="550"/>
      <c r="BZ319" s="550"/>
      <c r="CA319" s="550"/>
      <c r="CB319" s="550"/>
      <c r="CC319" s="550"/>
      <c r="CD319" s="550"/>
      <c r="CE319" s="550"/>
      <c r="CF319" s="550"/>
      <c r="CG319" s="550"/>
      <c r="CH319" s="550"/>
      <c r="CI319" s="550"/>
      <c r="CJ319" s="550"/>
      <c r="CK319" s="550"/>
      <c r="CL319" s="550"/>
      <c r="CM319" s="550"/>
      <c r="CN319" s="550"/>
      <c r="CO319" s="550"/>
      <c r="CP319" s="550"/>
      <c r="CQ319" s="550"/>
      <c r="CR319" s="550"/>
      <c r="CS319" s="550"/>
      <c r="CT319" s="550"/>
      <c r="CU319" s="550"/>
      <c r="CV319" s="550"/>
      <c r="CW319" s="550"/>
      <c r="CX319" s="550"/>
      <c r="CY319" s="550"/>
      <c r="CZ319" s="550"/>
      <c r="DA319" s="550"/>
      <c r="DB319" s="550"/>
      <c r="DC319" s="550"/>
      <c r="DD319" s="550"/>
      <c r="DE319" s="550"/>
      <c r="DF319" s="550"/>
      <c r="DG319" s="550"/>
      <c r="DH319" s="550"/>
      <c r="DI319" s="550"/>
      <c r="DJ319" s="550"/>
      <c r="DK319" s="550"/>
      <c r="DL319" s="550"/>
      <c r="DM319" s="550"/>
      <c r="DN319" s="550"/>
      <c r="DO319" s="550"/>
      <c r="DP319" s="550"/>
      <c r="DQ319" s="550"/>
      <c r="DR319" s="550"/>
      <c r="DS319" s="550"/>
      <c r="DT319" s="550"/>
      <c r="DU319" s="550"/>
      <c r="DV319" s="550"/>
      <c r="DW319" s="550"/>
      <c r="DX319" s="550"/>
      <c r="DY319" s="550"/>
      <c r="DZ319" s="550"/>
      <c r="EA319" s="550"/>
      <c r="EB319" s="550"/>
      <c r="EC319" s="550"/>
      <c r="ED319" s="550"/>
      <c r="EE319" s="550"/>
      <c r="EF319" s="550"/>
      <c r="EG319" s="550"/>
      <c r="EH319" s="550"/>
      <c r="EI319" s="550"/>
      <c r="EJ319" s="550"/>
      <c r="EK319" s="550"/>
      <c r="EL319" s="550"/>
      <c r="EM319" s="550"/>
      <c r="EN319" s="550"/>
      <c r="EO319" s="550"/>
      <c r="EP319" s="550"/>
      <c r="EQ319" s="550"/>
      <c r="ER319" s="550"/>
      <c r="ES319" s="550"/>
      <c r="ET319" s="550"/>
      <c r="EU319" s="550"/>
      <c r="EV319" s="550"/>
      <c r="EW319" s="550"/>
      <c r="EX319" s="550"/>
      <c r="EY319" s="550"/>
      <c r="EZ319" s="550"/>
      <c r="FA319" s="550"/>
      <c r="FB319" s="550"/>
      <c r="FC319" s="550"/>
      <c r="FD319" s="550"/>
      <c r="FE319" s="550"/>
      <c r="FF319" s="550"/>
      <c r="FG319" s="550"/>
      <c r="FH319" s="550"/>
      <c r="FI319" s="550"/>
      <c r="FJ319" s="550"/>
      <c r="FK319" s="550"/>
      <c r="FL319" s="550"/>
      <c r="FM319" s="550"/>
      <c r="FN319" s="550"/>
      <c r="FO319" s="550"/>
      <c r="FP319" s="550"/>
      <c r="FQ319" s="550"/>
      <c r="FR319" s="550"/>
      <c r="FS319" s="550"/>
      <c r="FT319" s="550"/>
      <c r="FU319" s="550"/>
      <c r="FV319" s="550"/>
      <c r="FW319" s="550"/>
      <c r="FX319" s="550"/>
      <c r="FY319" s="550"/>
      <c r="FZ319" s="550"/>
      <c r="GA319" s="550"/>
      <c r="GB319" s="550"/>
      <c r="GC319" s="550"/>
      <c r="GD319" s="550"/>
      <c r="GE319" s="550"/>
      <c r="GF319" s="550"/>
      <c r="GG319" s="550"/>
      <c r="GH319" s="550"/>
      <c r="GI319" s="550"/>
      <c r="GJ319" s="550"/>
      <c r="GK319" s="550"/>
      <c r="GL319" s="550"/>
      <c r="GM319" s="550"/>
      <c r="GN319" s="550"/>
      <c r="GO319" s="550"/>
      <c r="GP319" s="550"/>
      <c r="GQ319" s="550"/>
      <c r="GR319" s="550"/>
      <c r="GS319" s="550"/>
      <c r="GT319" s="550"/>
      <c r="GU319" s="550"/>
      <c r="GV319" s="550"/>
      <c r="GW319" s="550"/>
      <c r="GX319" s="550"/>
      <c r="GY319" s="550"/>
      <c r="GZ319" s="550"/>
      <c r="HA319" s="550"/>
      <c r="HB319" s="550"/>
      <c r="HC319" s="550"/>
      <c r="HD319" s="550"/>
      <c r="HE319" s="550"/>
      <c r="HF319" s="550"/>
      <c r="HG319" s="550"/>
      <c r="HH319" s="550"/>
      <c r="HI319" s="550"/>
      <c r="HJ319" s="550"/>
      <c r="HK319" s="550"/>
      <c r="HL319" s="550"/>
      <c r="HM319" s="550"/>
      <c r="HN319" s="550"/>
      <c r="HO319" s="550"/>
      <c r="HP319" s="550"/>
      <c r="HQ319" s="550"/>
      <c r="HR319" s="550"/>
      <c r="HS319" s="550"/>
      <c r="HT319" s="550"/>
      <c r="HU319" s="550"/>
      <c r="HV319" s="550"/>
      <c r="HW319" s="550"/>
    </row>
    <row r="320" spans="1:231" s="552" customFormat="1" ht="18.75">
      <c r="A320" s="726" t="s">
        <v>342</v>
      </c>
      <c r="B320" s="799" t="s">
        <v>420</v>
      </c>
      <c r="C320" s="728"/>
      <c r="D320" s="729">
        <v>5</v>
      </c>
      <c r="E320" s="729"/>
      <c r="F320" s="729"/>
      <c r="G320" s="729">
        <v>1.5</v>
      </c>
      <c r="H320" s="729">
        <v>45</v>
      </c>
      <c r="I320" s="729">
        <v>20</v>
      </c>
      <c r="J320" s="729">
        <v>14</v>
      </c>
      <c r="K320" s="729"/>
      <c r="L320" s="729">
        <v>6</v>
      </c>
      <c r="M320" s="729">
        <v>25</v>
      </c>
      <c r="N320" s="728"/>
      <c r="O320" s="728"/>
      <c r="P320" s="728"/>
      <c r="Q320" s="729"/>
      <c r="R320" s="729"/>
      <c r="S320" s="729"/>
      <c r="T320" s="729">
        <v>1.5</v>
      </c>
      <c r="U320" s="635"/>
      <c r="V320" s="635"/>
      <c r="W320" s="631"/>
      <c r="X320" s="631"/>
      <c r="Y320" s="631"/>
      <c r="Z320" s="551"/>
      <c r="AA320" s="551" t="s">
        <v>405</v>
      </c>
      <c r="AB320" s="551" t="s">
        <v>405</v>
      </c>
      <c r="AC320" s="551" t="s">
        <v>405</v>
      </c>
      <c r="AD320" s="551" t="s">
        <v>405</v>
      </c>
      <c r="AE320" s="551" t="s">
        <v>405</v>
      </c>
      <c r="AF320" s="551" t="s">
        <v>405</v>
      </c>
      <c r="AG320" s="551" t="s">
        <v>404</v>
      </c>
      <c r="AH320" s="551" t="s">
        <v>405</v>
      </c>
      <c r="AI320" s="551" t="s">
        <v>405</v>
      </c>
      <c r="AJ320" s="551" t="s">
        <v>405</v>
      </c>
      <c r="AK320" s="551" t="s">
        <v>405</v>
      </c>
      <c r="AL320" s="551" t="s">
        <v>405</v>
      </c>
      <c r="AM320" s="551"/>
      <c r="AN320" s="551"/>
      <c r="AO320" s="551"/>
      <c r="AP320" s="551"/>
      <c r="AQ320" s="551"/>
      <c r="AR320" s="551"/>
      <c r="AS320" s="551"/>
      <c r="AT320" s="551"/>
      <c r="AU320" s="551"/>
      <c r="AV320" s="551"/>
      <c r="AW320" s="551"/>
      <c r="AX320" s="551"/>
      <c r="AY320" s="551"/>
      <c r="AZ320" s="550"/>
      <c r="BA320" s="550"/>
      <c r="BB320" s="550"/>
      <c r="BC320" s="550"/>
      <c r="BD320" s="550"/>
      <c r="BE320" s="550"/>
      <c r="BF320" s="550"/>
      <c r="BG320" s="550"/>
      <c r="BH320" s="550"/>
      <c r="BI320" s="550"/>
      <c r="BJ320" s="550"/>
      <c r="BK320" s="550"/>
      <c r="BL320" s="550"/>
      <c r="BM320" s="550"/>
      <c r="BN320" s="550"/>
      <c r="BO320" s="550"/>
      <c r="BP320" s="550"/>
      <c r="BQ320" s="550"/>
      <c r="BR320" s="550"/>
      <c r="BS320" s="550"/>
      <c r="BT320" s="550"/>
      <c r="BU320" s="550"/>
      <c r="BV320" s="550"/>
      <c r="BW320" s="550"/>
      <c r="BX320" s="550"/>
      <c r="BY320" s="550"/>
      <c r="BZ320" s="550"/>
      <c r="CA320" s="550"/>
      <c r="CB320" s="550"/>
      <c r="CC320" s="550"/>
      <c r="CD320" s="550"/>
      <c r="CE320" s="550"/>
      <c r="CF320" s="550"/>
      <c r="CG320" s="550"/>
      <c r="CH320" s="550"/>
      <c r="CI320" s="550"/>
      <c r="CJ320" s="550"/>
      <c r="CK320" s="550"/>
      <c r="CL320" s="550"/>
      <c r="CM320" s="550"/>
      <c r="CN320" s="550"/>
      <c r="CO320" s="550"/>
      <c r="CP320" s="550"/>
      <c r="CQ320" s="550"/>
      <c r="CR320" s="550"/>
      <c r="CS320" s="550"/>
      <c r="CT320" s="550"/>
      <c r="CU320" s="550"/>
      <c r="CV320" s="550"/>
      <c r="CW320" s="550"/>
      <c r="CX320" s="550"/>
      <c r="CY320" s="550"/>
      <c r="CZ320" s="550"/>
      <c r="DA320" s="550"/>
      <c r="DB320" s="550"/>
      <c r="DC320" s="550"/>
      <c r="DD320" s="550"/>
      <c r="DE320" s="550"/>
      <c r="DF320" s="550"/>
      <c r="DG320" s="550"/>
      <c r="DH320" s="550"/>
      <c r="DI320" s="550"/>
      <c r="DJ320" s="550"/>
      <c r="DK320" s="550"/>
      <c r="DL320" s="550"/>
      <c r="DM320" s="550"/>
      <c r="DN320" s="550"/>
      <c r="DO320" s="550"/>
      <c r="DP320" s="550"/>
      <c r="DQ320" s="550"/>
      <c r="DR320" s="550"/>
      <c r="DS320" s="550"/>
      <c r="DT320" s="550"/>
      <c r="DU320" s="550"/>
      <c r="DV320" s="550"/>
      <c r="DW320" s="550"/>
      <c r="DX320" s="550"/>
      <c r="DY320" s="550"/>
      <c r="DZ320" s="550"/>
      <c r="EA320" s="550"/>
      <c r="EB320" s="550"/>
      <c r="EC320" s="550"/>
      <c r="ED320" s="550"/>
      <c r="EE320" s="550"/>
      <c r="EF320" s="550"/>
      <c r="EG320" s="550"/>
      <c r="EH320" s="550"/>
      <c r="EI320" s="550"/>
      <c r="EJ320" s="550"/>
      <c r="EK320" s="550"/>
      <c r="EL320" s="550"/>
      <c r="EM320" s="550"/>
      <c r="EN320" s="550"/>
      <c r="EO320" s="550"/>
      <c r="EP320" s="550"/>
      <c r="EQ320" s="550"/>
      <c r="ER320" s="550"/>
      <c r="ES320" s="550"/>
      <c r="ET320" s="550"/>
      <c r="EU320" s="550"/>
      <c r="EV320" s="550"/>
      <c r="EW320" s="550"/>
      <c r="EX320" s="550"/>
      <c r="EY320" s="550"/>
      <c r="EZ320" s="550"/>
      <c r="FA320" s="550"/>
      <c r="FB320" s="550"/>
      <c r="FC320" s="550"/>
      <c r="FD320" s="550"/>
      <c r="FE320" s="550"/>
      <c r="FF320" s="550"/>
      <c r="FG320" s="550"/>
      <c r="FH320" s="550"/>
      <c r="FI320" s="550"/>
      <c r="FJ320" s="550"/>
      <c r="FK320" s="550"/>
      <c r="FL320" s="550"/>
      <c r="FM320" s="550"/>
      <c r="FN320" s="550"/>
      <c r="FO320" s="550"/>
      <c r="FP320" s="550"/>
      <c r="FQ320" s="550"/>
      <c r="FR320" s="550"/>
      <c r="FS320" s="550"/>
      <c r="FT320" s="550"/>
      <c r="FU320" s="550"/>
      <c r="FV320" s="550"/>
      <c r="FW320" s="550"/>
      <c r="FX320" s="550"/>
      <c r="FY320" s="550"/>
      <c r="FZ320" s="550"/>
      <c r="GA320" s="550"/>
      <c r="GB320" s="550"/>
      <c r="GC320" s="550"/>
      <c r="GD320" s="550"/>
      <c r="GE320" s="550"/>
      <c r="GF320" s="550"/>
      <c r="GG320" s="550"/>
      <c r="GH320" s="550"/>
      <c r="GI320" s="550"/>
      <c r="GJ320" s="550"/>
      <c r="GK320" s="550"/>
      <c r="GL320" s="550"/>
      <c r="GM320" s="550"/>
      <c r="GN320" s="550"/>
      <c r="GO320" s="550"/>
      <c r="GP320" s="550"/>
      <c r="GQ320" s="550"/>
      <c r="GR320" s="550"/>
      <c r="GS320" s="550"/>
      <c r="GT320" s="550"/>
      <c r="GU320" s="550"/>
      <c r="GV320" s="550"/>
      <c r="GW320" s="550"/>
      <c r="GX320" s="550"/>
      <c r="GY320" s="550"/>
      <c r="GZ320" s="550"/>
      <c r="HA320" s="550"/>
      <c r="HB320" s="550"/>
      <c r="HC320" s="550"/>
      <c r="HD320" s="550"/>
      <c r="HE320" s="550"/>
      <c r="HF320" s="550"/>
      <c r="HG320" s="550"/>
      <c r="HH320" s="550"/>
      <c r="HI320" s="550"/>
      <c r="HJ320" s="550"/>
      <c r="HK320" s="550"/>
      <c r="HL320" s="550"/>
      <c r="HM320" s="550"/>
      <c r="HN320" s="550"/>
      <c r="HO320" s="550"/>
      <c r="HP320" s="550"/>
      <c r="HQ320" s="550"/>
      <c r="HR320" s="550"/>
      <c r="HS320" s="550"/>
      <c r="HT320" s="550"/>
      <c r="HU320" s="550"/>
      <c r="HV320" s="550"/>
      <c r="HW320" s="550"/>
    </row>
    <row r="321" spans="1:231" s="552" customFormat="1" ht="19.5">
      <c r="A321" s="617" t="s">
        <v>267</v>
      </c>
      <c r="B321" s="568" t="s">
        <v>235</v>
      </c>
      <c r="C321" s="543"/>
      <c r="D321" s="543">
        <v>5</v>
      </c>
      <c r="E321" s="543"/>
      <c r="F321" s="638"/>
      <c r="G321" s="543">
        <v>3</v>
      </c>
      <c r="H321" s="543">
        <v>90</v>
      </c>
      <c r="I321" s="543">
        <v>45</v>
      </c>
      <c r="J321" s="543">
        <v>30</v>
      </c>
      <c r="K321" s="543"/>
      <c r="L321" s="543">
        <v>15</v>
      </c>
      <c r="M321" s="543">
        <v>45</v>
      </c>
      <c r="N321" s="543"/>
      <c r="O321" s="543"/>
      <c r="P321" s="543"/>
      <c r="Q321" s="543"/>
      <c r="R321" s="543"/>
      <c r="S321" s="543"/>
      <c r="T321" s="543">
        <v>3</v>
      </c>
      <c r="U321" s="543"/>
      <c r="V321" s="543"/>
      <c r="W321" s="543"/>
      <c r="X321" s="543"/>
      <c r="Y321" s="355"/>
      <c r="Z321" s="551"/>
      <c r="AA321" s="551" t="s">
        <v>405</v>
      </c>
      <c r="AB321" s="551" t="s">
        <v>405</v>
      </c>
      <c r="AC321" s="551" t="s">
        <v>405</v>
      </c>
      <c r="AD321" s="551" t="s">
        <v>405</v>
      </c>
      <c r="AE321" s="551" t="s">
        <v>405</v>
      </c>
      <c r="AF321" s="551" t="s">
        <v>405</v>
      </c>
      <c r="AG321" s="551" t="s">
        <v>404</v>
      </c>
      <c r="AH321" s="551" t="s">
        <v>405</v>
      </c>
      <c r="AI321" s="551" t="s">
        <v>405</v>
      </c>
      <c r="AJ321" s="551" t="s">
        <v>405</v>
      </c>
      <c r="AK321" s="551" t="s">
        <v>405</v>
      </c>
      <c r="AL321" s="551" t="s">
        <v>405</v>
      </c>
      <c r="AM321" s="551"/>
      <c r="AN321" s="551"/>
      <c r="AO321" s="551"/>
      <c r="AP321" s="551"/>
      <c r="AQ321" s="551"/>
      <c r="AR321" s="551"/>
      <c r="AS321" s="551"/>
      <c r="AT321" s="551"/>
      <c r="AU321" s="551"/>
      <c r="AV321" s="551"/>
      <c r="AW321" s="551"/>
      <c r="AX321" s="551"/>
      <c r="AY321" s="551"/>
      <c r="AZ321" s="550"/>
      <c r="BA321" s="550"/>
      <c r="BB321" s="550"/>
      <c r="BC321" s="550"/>
      <c r="BD321" s="550"/>
      <c r="BE321" s="550"/>
      <c r="BF321" s="550"/>
      <c r="BG321" s="550"/>
      <c r="BH321" s="550"/>
      <c r="BI321" s="550"/>
      <c r="BJ321" s="550"/>
      <c r="BK321" s="550"/>
      <c r="BL321" s="550"/>
      <c r="BM321" s="550"/>
      <c r="BN321" s="550"/>
      <c r="BO321" s="550"/>
      <c r="BP321" s="550"/>
      <c r="BQ321" s="550"/>
      <c r="BR321" s="550"/>
      <c r="BS321" s="550"/>
      <c r="BT321" s="550"/>
      <c r="BU321" s="550"/>
      <c r="BV321" s="550"/>
      <c r="BW321" s="550"/>
      <c r="BX321" s="550"/>
      <c r="BY321" s="550"/>
      <c r="BZ321" s="550"/>
      <c r="CA321" s="550"/>
      <c r="CB321" s="550"/>
      <c r="CC321" s="550"/>
      <c r="CD321" s="550"/>
      <c r="CE321" s="550"/>
      <c r="CF321" s="550"/>
      <c r="CG321" s="550"/>
      <c r="CH321" s="550"/>
      <c r="CI321" s="550"/>
      <c r="CJ321" s="550"/>
      <c r="CK321" s="550"/>
      <c r="CL321" s="550"/>
      <c r="CM321" s="550"/>
      <c r="CN321" s="550"/>
      <c r="CO321" s="550"/>
      <c r="CP321" s="550"/>
      <c r="CQ321" s="550"/>
      <c r="CR321" s="550"/>
      <c r="CS321" s="550"/>
      <c r="CT321" s="550"/>
      <c r="CU321" s="550"/>
      <c r="CV321" s="550"/>
      <c r="CW321" s="550"/>
      <c r="CX321" s="550"/>
      <c r="CY321" s="550"/>
      <c r="CZ321" s="550"/>
      <c r="DA321" s="550"/>
      <c r="DB321" s="550"/>
      <c r="DC321" s="550"/>
      <c r="DD321" s="550"/>
      <c r="DE321" s="550"/>
      <c r="DF321" s="550"/>
      <c r="DG321" s="550"/>
      <c r="DH321" s="550"/>
      <c r="DI321" s="550"/>
      <c r="DJ321" s="550"/>
      <c r="DK321" s="550"/>
      <c r="DL321" s="550"/>
      <c r="DM321" s="550"/>
      <c r="DN321" s="550"/>
      <c r="DO321" s="550"/>
      <c r="DP321" s="550"/>
      <c r="DQ321" s="550"/>
      <c r="DR321" s="550"/>
      <c r="DS321" s="550"/>
      <c r="DT321" s="550"/>
      <c r="DU321" s="550"/>
      <c r="DV321" s="550"/>
      <c r="DW321" s="550"/>
      <c r="DX321" s="550"/>
      <c r="DY321" s="550"/>
      <c r="DZ321" s="550"/>
      <c r="EA321" s="550"/>
      <c r="EB321" s="550"/>
      <c r="EC321" s="550"/>
      <c r="ED321" s="550"/>
      <c r="EE321" s="550"/>
      <c r="EF321" s="550"/>
      <c r="EG321" s="550"/>
      <c r="EH321" s="550"/>
      <c r="EI321" s="550"/>
      <c r="EJ321" s="550"/>
      <c r="EK321" s="550"/>
      <c r="EL321" s="550"/>
      <c r="EM321" s="550"/>
      <c r="EN321" s="550"/>
      <c r="EO321" s="550"/>
      <c r="EP321" s="550"/>
      <c r="EQ321" s="550"/>
      <c r="ER321" s="550"/>
      <c r="ES321" s="550"/>
      <c r="ET321" s="550"/>
      <c r="EU321" s="550"/>
      <c r="EV321" s="550"/>
      <c r="EW321" s="550"/>
      <c r="EX321" s="550"/>
      <c r="EY321" s="550"/>
      <c r="EZ321" s="550"/>
      <c r="FA321" s="550"/>
      <c r="FB321" s="550"/>
      <c r="FC321" s="550"/>
      <c r="FD321" s="550"/>
      <c r="FE321" s="550"/>
      <c r="FF321" s="550"/>
      <c r="FG321" s="550"/>
      <c r="FH321" s="550"/>
      <c r="FI321" s="550"/>
      <c r="FJ321" s="550"/>
      <c r="FK321" s="550"/>
      <c r="FL321" s="550"/>
      <c r="FM321" s="550"/>
      <c r="FN321" s="550"/>
      <c r="FO321" s="550"/>
      <c r="FP321" s="550"/>
      <c r="FQ321" s="550"/>
      <c r="FR321" s="550"/>
      <c r="FS321" s="550"/>
      <c r="FT321" s="550"/>
      <c r="FU321" s="550"/>
      <c r="FV321" s="550"/>
      <c r="FW321" s="550"/>
      <c r="FX321" s="550"/>
      <c r="FY321" s="550"/>
      <c r="FZ321" s="550"/>
      <c r="GA321" s="550"/>
      <c r="GB321" s="550"/>
      <c r="GC321" s="550"/>
      <c r="GD321" s="550"/>
      <c r="GE321" s="550"/>
      <c r="GF321" s="550"/>
      <c r="GG321" s="550"/>
      <c r="GH321" s="550"/>
      <c r="GI321" s="550"/>
      <c r="GJ321" s="550"/>
      <c r="GK321" s="550"/>
      <c r="GL321" s="550"/>
      <c r="GM321" s="550"/>
      <c r="GN321" s="550"/>
      <c r="GO321" s="550"/>
      <c r="GP321" s="550"/>
      <c r="GQ321" s="550"/>
      <c r="GR321" s="550"/>
      <c r="GS321" s="550"/>
      <c r="GT321" s="550"/>
      <c r="GU321" s="550"/>
      <c r="GV321" s="550"/>
      <c r="GW321" s="550"/>
      <c r="GX321" s="550"/>
      <c r="GY321" s="550"/>
      <c r="GZ321" s="550"/>
      <c r="HA321" s="550"/>
      <c r="HB321" s="550"/>
      <c r="HC321" s="550"/>
      <c r="HD321" s="550"/>
      <c r="HE321" s="550"/>
      <c r="HF321" s="550"/>
      <c r="HG321" s="550"/>
      <c r="HH321" s="550"/>
      <c r="HI321" s="550"/>
      <c r="HJ321" s="550"/>
      <c r="HK321" s="550"/>
      <c r="HL321" s="550"/>
      <c r="HM321" s="550"/>
      <c r="HN321" s="550"/>
      <c r="HO321" s="550"/>
      <c r="HP321" s="550"/>
      <c r="HQ321" s="550"/>
      <c r="HR321" s="550"/>
      <c r="HS321" s="550"/>
      <c r="HT321" s="550"/>
      <c r="HU321" s="550"/>
      <c r="HV321" s="550"/>
      <c r="HW321" s="550"/>
    </row>
    <row r="322" spans="1:231" s="552" customFormat="1" ht="19.5">
      <c r="A322" s="617" t="s">
        <v>293</v>
      </c>
      <c r="B322" s="568" t="s">
        <v>240</v>
      </c>
      <c r="C322" s="543"/>
      <c r="D322" s="543">
        <v>5</v>
      </c>
      <c r="E322" s="543"/>
      <c r="F322" s="638"/>
      <c r="G322" s="543">
        <v>3</v>
      </c>
      <c r="H322" s="543">
        <v>90</v>
      </c>
      <c r="I322" s="543">
        <v>45</v>
      </c>
      <c r="J322" s="543">
        <v>15</v>
      </c>
      <c r="K322" s="543">
        <v>30</v>
      </c>
      <c r="L322" s="543"/>
      <c r="M322" s="543">
        <v>45</v>
      </c>
      <c r="N322" s="543"/>
      <c r="O322" s="543"/>
      <c r="P322" s="543"/>
      <c r="Q322" s="543"/>
      <c r="R322" s="543"/>
      <c r="S322" s="543"/>
      <c r="T322" s="543">
        <v>3</v>
      </c>
      <c r="U322" s="543"/>
      <c r="V322" s="543"/>
      <c r="W322" s="543"/>
      <c r="X322" s="543"/>
      <c r="Y322" s="355"/>
      <c r="Z322" s="551"/>
      <c r="AA322" s="551" t="s">
        <v>405</v>
      </c>
      <c r="AB322" s="551" t="s">
        <v>405</v>
      </c>
      <c r="AC322" s="551" t="s">
        <v>405</v>
      </c>
      <c r="AD322" s="551" t="s">
        <v>405</v>
      </c>
      <c r="AE322" s="551" t="s">
        <v>405</v>
      </c>
      <c r="AF322" s="551" t="s">
        <v>405</v>
      </c>
      <c r="AG322" s="551" t="s">
        <v>404</v>
      </c>
      <c r="AH322" s="551" t="s">
        <v>405</v>
      </c>
      <c r="AI322" s="551" t="s">
        <v>405</v>
      </c>
      <c r="AJ322" s="551" t="s">
        <v>405</v>
      </c>
      <c r="AK322" s="551" t="s">
        <v>405</v>
      </c>
      <c r="AL322" s="551" t="s">
        <v>405</v>
      </c>
      <c r="AM322" s="551"/>
      <c r="AN322" s="551"/>
      <c r="AO322" s="551"/>
      <c r="AP322" s="551"/>
      <c r="AQ322" s="551"/>
      <c r="AR322" s="551"/>
      <c r="AS322" s="551"/>
      <c r="AT322" s="551"/>
      <c r="AU322" s="551"/>
      <c r="AV322" s="551"/>
      <c r="AW322" s="551"/>
      <c r="AX322" s="551"/>
      <c r="AY322" s="551"/>
      <c r="AZ322" s="550"/>
      <c r="BA322" s="550"/>
      <c r="BB322" s="550"/>
      <c r="BC322" s="550"/>
      <c r="BD322" s="550"/>
      <c r="BE322" s="550"/>
      <c r="BF322" s="550"/>
      <c r="BG322" s="550"/>
      <c r="BH322" s="550"/>
      <c r="BI322" s="550"/>
      <c r="BJ322" s="550"/>
      <c r="BK322" s="550"/>
      <c r="BL322" s="550"/>
      <c r="BM322" s="550"/>
      <c r="BN322" s="550"/>
      <c r="BO322" s="550"/>
      <c r="BP322" s="550"/>
      <c r="BQ322" s="550"/>
      <c r="BR322" s="550"/>
      <c r="BS322" s="550"/>
      <c r="BT322" s="550"/>
      <c r="BU322" s="550"/>
      <c r="BV322" s="550"/>
      <c r="BW322" s="550"/>
      <c r="BX322" s="550"/>
      <c r="BY322" s="550"/>
      <c r="BZ322" s="550"/>
      <c r="CA322" s="550"/>
      <c r="CB322" s="550"/>
      <c r="CC322" s="550"/>
      <c r="CD322" s="550"/>
      <c r="CE322" s="550"/>
      <c r="CF322" s="550"/>
      <c r="CG322" s="550"/>
      <c r="CH322" s="550"/>
      <c r="CI322" s="550"/>
      <c r="CJ322" s="550"/>
      <c r="CK322" s="550"/>
      <c r="CL322" s="550"/>
      <c r="CM322" s="550"/>
      <c r="CN322" s="550"/>
      <c r="CO322" s="550"/>
      <c r="CP322" s="550"/>
      <c r="CQ322" s="550"/>
      <c r="CR322" s="550"/>
      <c r="CS322" s="550"/>
      <c r="CT322" s="550"/>
      <c r="CU322" s="550"/>
      <c r="CV322" s="550"/>
      <c r="CW322" s="550"/>
      <c r="CX322" s="550"/>
      <c r="CY322" s="550"/>
      <c r="CZ322" s="550"/>
      <c r="DA322" s="550"/>
      <c r="DB322" s="550"/>
      <c r="DC322" s="550"/>
      <c r="DD322" s="550"/>
      <c r="DE322" s="550"/>
      <c r="DF322" s="550"/>
      <c r="DG322" s="550"/>
      <c r="DH322" s="550"/>
      <c r="DI322" s="550"/>
      <c r="DJ322" s="550"/>
      <c r="DK322" s="550"/>
      <c r="DL322" s="550"/>
      <c r="DM322" s="550"/>
      <c r="DN322" s="550"/>
      <c r="DO322" s="550"/>
      <c r="DP322" s="550"/>
      <c r="DQ322" s="550"/>
      <c r="DR322" s="550"/>
      <c r="DS322" s="550"/>
      <c r="DT322" s="550"/>
      <c r="DU322" s="550"/>
      <c r="DV322" s="550"/>
      <c r="DW322" s="550"/>
      <c r="DX322" s="550"/>
      <c r="DY322" s="550"/>
      <c r="DZ322" s="550"/>
      <c r="EA322" s="550"/>
      <c r="EB322" s="550"/>
      <c r="EC322" s="550"/>
      <c r="ED322" s="550"/>
      <c r="EE322" s="550"/>
      <c r="EF322" s="550"/>
      <c r="EG322" s="550"/>
      <c r="EH322" s="550"/>
      <c r="EI322" s="550"/>
      <c r="EJ322" s="550"/>
      <c r="EK322" s="550"/>
      <c r="EL322" s="550"/>
      <c r="EM322" s="550"/>
      <c r="EN322" s="550"/>
      <c r="EO322" s="550"/>
      <c r="EP322" s="550"/>
      <c r="EQ322" s="550"/>
      <c r="ER322" s="550"/>
      <c r="ES322" s="550"/>
      <c r="ET322" s="550"/>
      <c r="EU322" s="550"/>
      <c r="EV322" s="550"/>
      <c r="EW322" s="550"/>
      <c r="EX322" s="550"/>
      <c r="EY322" s="550"/>
      <c r="EZ322" s="550"/>
      <c r="FA322" s="550"/>
      <c r="FB322" s="550"/>
      <c r="FC322" s="550"/>
      <c r="FD322" s="550"/>
      <c r="FE322" s="550"/>
      <c r="FF322" s="550"/>
      <c r="FG322" s="550"/>
      <c r="FH322" s="550"/>
      <c r="FI322" s="550"/>
      <c r="FJ322" s="550"/>
      <c r="FK322" s="550"/>
      <c r="FL322" s="550"/>
      <c r="FM322" s="550"/>
      <c r="FN322" s="550"/>
      <c r="FO322" s="550"/>
      <c r="FP322" s="550"/>
      <c r="FQ322" s="550"/>
      <c r="FR322" s="550"/>
      <c r="FS322" s="550"/>
      <c r="FT322" s="550"/>
      <c r="FU322" s="550"/>
      <c r="FV322" s="550"/>
      <c r="FW322" s="550"/>
      <c r="FX322" s="550"/>
      <c r="FY322" s="550"/>
      <c r="FZ322" s="550"/>
      <c r="GA322" s="550"/>
      <c r="GB322" s="550"/>
      <c r="GC322" s="550"/>
      <c r="GD322" s="550"/>
      <c r="GE322" s="550"/>
      <c r="GF322" s="550"/>
      <c r="GG322" s="550"/>
      <c r="GH322" s="550"/>
      <c r="GI322" s="550"/>
      <c r="GJ322" s="550"/>
      <c r="GK322" s="550"/>
      <c r="GL322" s="550"/>
      <c r="GM322" s="550"/>
      <c r="GN322" s="550"/>
      <c r="GO322" s="550"/>
      <c r="GP322" s="550"/>
      <c r="GQ322" s="550"/>
      <c r="GR322" s="550"/>
      <c r="GS322" s="550"/>
      <c r="GT322" s="550"/>
      <c r="GU322" s="550"/>
      <c r="GV322" s="550"/>
      <c r="GW322" s="550"/>
      <c r="GX322" s="550"/>
      <c r="GY322" s="550"/>
      <c r="GZ322" s="550"/>
      <c r="HA322" s="550"/>
      <c r="HB322" s="550"/>
      <c r="HC322" s="550"/>
      <c r="HD322" s="550"/>
      <c r="HE322" s="550"/>
      <c r="HF322" s="550"/>
      <c r="HG322" s="550"/>
      <c r="HH322" s="550"/>
      <c r="HI322" s="550"/>
      <c r="HJ322" s="550"/>
      <c r="HK322" s="550"/>
      <c r="HL322" s="550"/>
      <c r="HM322" s="550"/>
      <c r="HN322" s="550"/>
      <c r="HO322" s="550"/>
      <c r="HP322" s="550"/>
      <c r="HQ322" s="550"/>
      <c r="HR322" s="550"/>
      <c r="HS322" s="550"/>
      <c r="HT322" s="550"/>
      <c r="HU322" s="550"/>
      <c r="HV322" s="550"/>
      <c r="HW322" s="550"/>
    </row>
    <row r="323" spans="1:51" s="552" customFormat="1" ht="18.75">
      <c r="A323" s="353"/>
      <c r="B323" s="594" t="s">
        <v>265</v>
      </c>
      <c r="C323" s="595">
        <v>4</v>
      </c>
      <c r="D323" s="596">
        <v>4</v>
      </c>
      <c r="E323" s="596"/>
      <c r="F323" s="595"/>
      <c r="G323" s="595"/>
      <c r="H323" s="595"/>
      <c r="I323" s="594"/>
      <c r="J323" s="594"/>
      <c r="K323" s="594"/>
      <c r="L323" s="594"/>
      <c r="M323" s="594"/>
      <c r="N323" s="594"/>
      <c r="O323" s="594"/>
      <c r="P323" s="594"/>
      <c r="Q323" s="594"/>
      <c r="R323" s="594"/>
      <c r="S323" s="594"/>
      <c r="T323" s="594">
        <f>SUM(T311:T318)+T321+T322</f>
        <v>25</v>
      </c>
      <c r="U323" s="594"/>
      <c r="V323" s="594"/>
      <c r="W323" s="594"/>
      <c r="X323" s="594"/>
      <c r="Y323" s="594"/>
      <c r="Z323" s="594"/>
      <c r="AA323" s="594"/>
      <c r="AB323" s="594"/>
      <c r="AC323" s="594"/>
      <c r="AD323" s="594"/>
      <c r="AE323" s="594"/>
      <c r="AF323" s="594"/>
      <c r="AG323" s="594"/>
      <c r="AH323" s="594"/>
      <c r="AI323" s="594"/>
      <c r="AJ323" s="594"/>
      <c r="AK323" s="594"/>
      <c r="AL323" s="594"/>
      <c r="AM323" s="594"/>
      <c r="AN323" s="594"/>
      <c r="AO323" s="594"/>
      <c r="AP323" s="594"/>
      <c r="AQ323" s="594"/>
      <c r="AR323" s="594"/>
      <c r="AS323" s="594"/>
      <c r="AT323" s="594"/>
      <c r="AU323" s="594"/>
      <c r="AV323" s="594"/>
      <c r="AW323" s="594"/>
      <c r="AX323" s="594"/>
      <c r="AY323" s="594"/>
    </row>
  </sheetData>
  <sheetProtection selectLockedCells="1" selectUnlockedCells="1"/>
  <mergeCells count="95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C4:C7"/>
    <mergeCell ref="D4:D7"/>
    <mergeCell ref="E4:F4"/>
    <mergeCell ref="I4:I7"/>
    <mergeCell ref="J4:L4"/>
    <mergeCell ref="E5:E7"/>
    <mergeCell ref="N6:Y6"/>
    <mergeCell ref="AL7:AN8"/>
    <mergeCell ref="N3:P4"/>
    <mergeCell ref="Q3:S4"/>
    <mergeCell ref="T3:V4"/>
    <mergeCell ref="W3:Y4"/>
    <mergeCell ref="AO7:AQ8"/>
    <mergeCell ref="AR7:AT8"/>
    <mergeCell ref="AU7:AW8"/>
    <mergeCell ref="A9:Y9"/>
    <mergeCell ref="A10:Y10"/>
    <mergeCell ref="A21:B21"/>
    <mergeCell ref="F5:F7"/>
    <mergeCell ref="J5:J7"/>
    <mergeCell ref="K5:K7"/>
    <mergeCell ref="L5:L7"/>
    <mergeCell ref="A30:F30"/>
    <mergeCell ref="A31:F31"/>
    <mergeCell ref="A32:D33"/>
    <mergeCell ref="A34:Y34"/>
    <mergeCell ref="AL35:AN36"/>
    <mergeCell ref="AO35:AQ36"/>
    <mergeCell ref="AR35:AT36"/>
    <mergeCell ref="AU35:AW36"/>
    <mergeCell ref="A57:F57"/>
    <mergeCell ref="A58:F58"/>
    <mergeCell ref="A59:Y59"/>
    <mergeCell ref="AL60:AN61"/>
    <mergeCell ref="AO60:AQ61"/>
    <mergeCell ref="AR60:AT61"/>
    <mergeCell ref="AU60:AW61"/>
    <mergeCell ref="A93:F93"/>
    <mergeCell ref="A94:Y94"/>
    <mergeCell ref="A95:Y95"/>
    <mergeCell ref="AL96:AN97"/>
    <mergeCell ref="AO96:AQ97"/>
    <mergeCell ref="AR96:AT97"/>
    <mergeCell ref="AU96:AW97"/>
    <mergeCell ref="A102:F102"/>
    <mergeCell ref="A128:Y128"/>
    <mergeCell ref="AL129:AN130"/>
    <mergeCell ref="AO129:AQ130"/>
    <mergeCell ref="AR129:AT130"/>
    <mergeCell ref="AU129:AW130"/>
    <mergeCell ref="A145:F145"/>
    <mergeCell ref="A146:Y146"/>
    <mergeCell ref="A151:B151"/>
    <mergeCell ref="A152:Y152"/>
    <mergeCell ref="A157:Y157"/>
    <mergeCell ref="A162:Y162"/>
    <mergeCell ref="A167:F167"/>
    <mergeCell ref="A169:Y169"/>
    <mergeCell ref="A174:F174"/>
    <mergeCell ref="A175:Y175"/>
    <mergeCell ref="A177:F177"/>
    <mergeCell ref="A180:F180"/>
    <mergeCell ref="A181:M181"/>
    <mergeCell ref="AL181:AN182"/>
    <mergeCell ref="AO181:AQ182"/>
    <mergeCell ref="AR181:AT182"/>
    <mergeCell ref="AU181:AW182"/>
    <mergeCell ref="A182:M182"/>
    <mergeCell ref="W188:Y188"/>
    <mergeCell ref="A183:M183"/>
    <mergeCell ref="A184:M184"/>
    <mergeCell ref="A185:M185"/>
    <mergeCell ref="A186:M186"/>
    <mergeCell ref="N186:P186"/>
    <mergeCell ref="Q186:S186"/>
    <mergeCell ref="D189:F189"/>
    <mergeCell ref="H189:J189"/>
    <mergeCell ref="B193:Z193"/>
    <mergeCell ref="AY2:AY7"/>
    <mergeCell ref="T186:V186"/>
    <mergeCell ref="W186:Y186"/>
    <mergeCell ref="N187:Y187"/>
    <mergeCell ref="N188:P188"/>
    <mergeCell ref="Q188:S188"/>
    <mergeCell ref="T188:V188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8"/>
  <sheetViews>
    <sheetView view="pageBreakPreview" zoomScale="70" zoomScaleNormal="50" zoomScaleSheetLayoutView="70" zoomScalePageLayoutView="0" workbookViewId="0" topLeftCell="A1">
      <selection activeCell="A2" sqref="A2:A7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hidden="1" customWidth="1"/>
    <col min="8" max="8" width="10.375" style="11" hidden="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hidden="1" customWidth="1"/>
    <col min="14" max="14" width="5.875" style="10" hidden="1" customWidth="1"/>
    <col min="15" max="16" width="6.25390625" style="10" hidden="1" customWidth="1"/>
    <col min="17" max="17" width="7.625" style="10" hidden="1" customWidth="1"/>
    <col min="18" max="20" width="6.25390625" style="10" hidden="1" customWidth="1"/>
    <col min="21" max="21" width="16.125" style="10" customWidth="1"/>
    <col min="22" max="22" width="7.625" style="10" hidden="1" customWidth="1"/>
    <col min="23" max="25" width="6.25390625" style="10" hidden="1" customWidth="1"/>
    <col min="26" max="26" width="8.75390625" style="10" hidden="1" customWidth="1"/>
    <col min="27" max="27" width="10.25390625" style="10" hidden="1" customWidth="1"/>
    <col min="28" max="50" width="0" style="10" hidden="1" customWidth="1"/>
    <col min="51" max="51" width="25.25390625" style="10" customWidth="1"/>
    <col min="52" max="16384" width="9.125" style="10" customWidth="1"/>
  </cols>
  <sheetData>
    <row r="1" spans="1:25" s="13" customFormat="1" ht="19.5" thickBot="1">
      <c r="A1" s="1096" t="s">
        <v>425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8"/>
    </row>
    <row r="2" spans="1:51" s="13" customFormat="1" ht="12.75" customHeight="1">
      <c r="A2" s="1084" t="s">
        <v>32</v>
      </c>
      <c r="B2" s="1042" t="s">
        <v>101</v>
      </c>
      <c r="C2" s="1028" t="s">
        <v>355</v>
      </c>
      <c r="D2" s="1029"/>
      <c r="E2" s="1030"/>
      <c r="F2" s="1031"/>
      <c r="G2" s="1026" t="s">
        <v>102</v>
      </c>
      <c r="H2" s="1118" t="s">
        <v>108</v>
      </c>
      <c r="I2" s="1119"/>
      <c r="J2" s="1119"/>
      <c r="K2" s="1119"/>
      <c r="L2" s="1119"/>
      <c r="M2" s="1120"/>
      <c r="N2" s="1039"/>
      <c r="O2" s="1040"/>
      <c r="P2" s="1040"/>
      <c r="Q2" s="1040"/>
      <c r="R2" s="1040"/>
      <c r="S2" s="1040"/>
      <c r="T2" s="1040"/>
      <c r="U2" s="1040"/>
      <c r="V2" s="1040"/>
      <c r="W2" s="1040"/>
      <c r="X2" s="1040"/>
      <c r="Y2" s="1041"/>
      <c r="Z2" s="41"/>
      <c r="AY2" s="1126" t="s">
        <v>406</v>
      </c>
    </row>
    <row r="3" spans="1:51" s="13" customFormat="1" ht="12.75" customHeight="1">
      <c r="A3" s="1085"/>
      <c r="B3" s="1043"/>
      <c r="C3" s="1032"/>
      <c r="D3" s="1033"/>
      <c r="E3" s="1034"/>
      <c r="F3" s="1035"/>
      <c r="G3" s="1027"/>
      <c r="H3" s="1080" t="s">
        <v>109</v>
      </c>
      <c r="I3" s="1109" t="s">
        <v>112</v>
      </c>
      <c r="J3" s="1110"/>
      <c r="K3" s="1110"/>
      <c r="L3" s="1111"/>
      <c r="M3" s="1124" t="s">
        <v>115</v>
      </c>
      <c r="N3" s="1099" t="s">
        <v>34</v>
      </c>
      <c r="O3" s="1100"/>
      <c r="P3" s="1101"/>
      <c r="Q3" s="1105" t="s">
        <v>35</v>
      </c>
      <c r="R3" s="1100"/>
      <c r="S3" s="1101"/>
      <c r="T3" s="1105" t="s">
        <v>36</v>
      </c>
      <c r="U3" s="1100"/>
      <c r="V3" s="1101"/>
      <c r="W3" s="1105" t="s">
        <v>37</v>
      </c>
      <c r="X3" s="1100"/>
      <c r="Y3" s="1107"/>
      <c r="AY3" s="1126"/>
    </row>
    <row r="4" spans="1:51" s="13" customFormat="1" ht="18.75" customHeight="1">
      <c r="A4" s="1085"/>
      <c r="B4" s="1043"/>
      <c r="C4" s="1025" t="s">
        <v>103</v>
      </c>
      <c r="D4" s="1025" t="s">
        <v>104</v>
      </c>
      <c r="E4" s="1115" t="s">
        <v>105</v>
      </c>
      <c r="F4" s="1125"/>
      <c r="G4" s="1027"/>
      <c r="H4" s="1080"/>
      <c r="I4" s="1025" t="s">
        <v>110</v>
      </c>
      <c r="J4" s="1115" t="s">
        <v>111</v>
      </c>
      <c r="K4" s="1116"/>
      <c r="L4" s="1117"/>
      <c r="M4" s="1124"/>
      <c r="N4" s="1102"/>
      <c r="O4" s="1103"/>
      <c r="P4" s="1104"/>
      <c r="Q4" s="1106"/>
      <c r="R4" s="1103"/>
      <c r="S4" s="1104"/>
      <c r="T4" s="1106"/>
      <c r="U4" s="1103"/>
      <c r="V4" s="1104"/>
      <c r="W4" s="1106"/>
      <c r="X4" s="1103"/>
      <c r="Y4" s="1108"/>
      <c r="AY4" s="1126"/>
    </row>
    <row r="5" spans="1:51" s="13" customFormat="1" ht="15.75">
      <c r="A5" s="1085"/>
      <c r="B5" s="1043"/>
      <c r="C5" s="1025"/>
      <c r="D5" s="1025"/>
      <c r="E5" s="1036" t="s">
        <v>106</v>
      </c>
      <c r="F5" s="1112" t="s">
        <v>107</v>
      </c>
      <c r="G5" s="1027"/>
      <c r="H5" s="1080"/>
      <c r="I5" s="1025"/>
      <c r="J5" s="1036" t="s">
        <v>33</v>
      </c>
      <c r="K5" s="1036" t="s">
        <v>113</v>
      </c>
      <c r="L5" s="1036" t="s">
        <v>114</v>
      </c>
      <c r="M5" s="1124"/>
      <c r="N5" s="109">
        <v>1</v>
      </c>
      <c r="O5" s="15" t="s">
        <v>360</v>
      </c>
      <c r="P5" s="15" t="s">
        <v>356</v>
      </c>
      <c r="Q5" s="15">
        <v>3</v>
      </c>
      <c r="R5" s="15" t="s">
        <v>359</v>
      </c>
      <c r="S5" s="15" t="s">
        <v>361</v>
      </c>
      <c r="T5" s="15">
        <v>5</v>
      </c>
      <c r="U5" s="15" t="s">
        <v>362</v>
      </c>
      <c r="V5" s="15" t="s">
        <v>363</v>
      </c>
      <c r="W5" s="15">
        <v>7</v>
      </c>
      <c r="X5" s="15" t="s">
        <v>364</v>
      </c>
      <c r="Y5" s="30" t="s">
        <v>358</v>
      </c>
      <c r="AY5" s="1126"/>
    </row>
    <row r="6" spans="1:51" s="13" customFormat="1" ht="21" customHeight="1" thickBot="1">
      <c r="A6" s="1085"/>
      <c r="B6" s="1043"/>
      <c r="C6" s="1025"/>
      <c r="D6" s="1025"/>
      <c r="E6" s="1037"/>
      <c r="F6" s="1113"/>
      <c r="G6" s="1027"/>
      <c r="H6" s="1080"/>
      <c r="I6" s="1025"/>
      <c r="J6" s="1037"/>
      <c r="K6" s="1037"/>
      <c r="L6" s="1037"/>
      <c r="M6" s="1124"/>
      <c r="N6" s="1121"/>
      <c r="O6" s="1110"/>
      <c r="P6" s="1110"/>
      <c r="Q6" s="1110"/>
      <c r="R6" s="1110"/>
      <c r="S6" s="1110"/>
      <c r="T6" s="1110"/>
      <c r="U6" s="1110"/>
      <c r="V6" s="1110"/>
      <c r="W6" s="1110"/>
      <c r="X6" s="1110"/>
      <c r="Y6" s="1122"/>
      <c r="AY6" s="1126"/>
    </row>
    <row r="7" spans="1:51" s="13" customFormat="1" ht="36.75" customHeight="1" thickBot="1">
      <c r="A7" s="1085"/>
      <c r="B7" s="1044"/>
      <c r="C7" s="1025"/>
      <c r="D7" s="1025"/>
      <c r="E7" s="1038"/>
      <c r="F7" s="1114"/>
      <c r="G7" s="1027"/>
      <c r="H7" s="1080"/>
      <c r="I7" s="1025"/>
      <c r="J7" s="1038"/>
      <c r="K7" s="1038"/>
      <c r="L7" s="1038"/>
      <c r="M7" s="1124"/>
      <c r="N7" s="54">
        <v>15</v>
      </c>
      <c r="O7" s="55">
        <v>9</v>
      </c>
      <c r="P7" s="56">
        <v>9</v>
      </c>
      <c r="Q7" s="54">
        <v>15</v>
      </c>
      <c r="R7" s="55">
        <v>9</v>
      </c>
      <c r="S7" s="56">
        <v>9</v>
      </c>
      <c r="T7" s="54">
        <v>15</v>
      </c>
      <c r="U7" s="55"/>
      <c r="V7" s="56">
        <v>9</v>
      </c>
      <c r="W7" s="54">
        <v>15</v>
      </c>
      <c r="X7" s="55">
        <v>9</v>
      </c>
      <c r="Y7" s="56">
        <v>8</v>
      </c>
      <c r="AK7" s="434"/>
      <c r="AL7" s="996" t="s">
        <v>34</v>
      </c>
      <c r="AM7" s="996"/>
      <c r="AN7" s="996"/>
      <c r="AO7" s="996" t="s">
        <v>35</v>
      </c>
      <c r="AP7" s="996"/>
      <c r="AQ7" s="996"/>
      <c r="AR7" s="996" t="s">
        <v>36</v>
      </c>
      <c r="AS7" s="996"/>
      <c r="AT7" s="996"/>
      <c r="AU7" s="996" t="s">
        <v>37</v>
      </c>
      <c r="AV7" s="996"/>
      <c r="AW7" s="996"/>
      <c r="AY7" s="1126"/>
    </row>
    <row r="8" ht="15.75">
      <c r="AY8" s="532"/>
    </row>
    <row r="9" spans="1:231" ht="15.75">
      <c r="A9" s="301" t="s">
        <v>302</v>
      </c>
      <c r="B9" s="302" t="s">
        <v>303</v>
      </c>
      <c r="C9" s="303"/>
      <c r="D9" s="304" t="s">
        <v>357</v>
      </c>
      <c r="E9" s="304"/>
      <c r="F9" s="506"/>
      <c r="G9" s="510"/>
      <c r="H9" s="318"/>
      <c r="I9" s="303"/>
      <c r="J9" s="303"/>
      <c r="K9" s="303"/>
      <c r="L9" s="303"/>
      <c r="M9" s="319"/>
      <c r="N9" s="318"/>
      <c r="O9" s="303"/>
      <c r="P9" s="319"/>
      <c r="Q9" s="318" t="s">
        <v>304</v>
      </c>
      <c r="R9" s="303" t="s">
        <v>304</v>
      </c>
      <c r="S9" s="319" t="s">
        <v>304</v>
      </c>
      <c r="T9" s="318" t="s">
        <v>304</v>
      </c>
      <c r="U9" s="303" t="s">
        <v>304</v>
      </c>
      <c r="V9" s="310" t="s">
        <v>304</v>
      </c>
      <c r="W9" s="318" t="s">
        <v>304</v>
      </c>
      <c r="X9" s="303" t="s">
        <v>304</v>
      </c>
      <c r="Y9" s="349"/>
      <c r="Z9" s="305"/>
      <c r="AA9" s="436" t="s">
        <v>405</v>
      </c>
      <c r="AB9" s="436" t="s">
        <v>405</v>
      </c>
      <c r="AC9" s="436" t="s">
        <v>405</v>
      </c>
      <c r="AD9" s="436" t="s">
        <v>404</v>
      </c>
      <c r="AE9" s="436" t="s">
        <v>404</v>
      </c>
      <c r="AF9" s="436" t="s">
        <v>404</v>
      </c>
      <c r="AG9" s="436" t="s">
        <v>404</v>
      </c>
      <c r="AH9" s="436" t="s">
        <v>404</v>
      </c>
      <c r="AI9" s="436" t="s">
        <v>404</v>
      </c>
      <c r="AJ9" s="436" t="s">
        <v>404</v>
      </c>
      <c r="AK9" s="436" t="s">
        <v>404</v>
      </c>
      <c r="AL9" s="436" t="s">
        <v>405</v>
      </c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653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05"/>
      <c r="DG9" s="305"/>
      <c r="DH9" s="305"/>
      <c r="DI9" s="305"/>
      <c r="DJ9" s="305"/>
      <c r="DK9" s="305"/>
      <c r="DL9" s="305"/>
      <c r="DM9" s="305"/>
      <c r="DN9" s="305"/>
      <c r="DO9" s="305"/>
      <c r="DP9" s="305"/>
      <c r="DQ9" s="305"/>
      <c r="DR9" s="305"/>
      <c r="DS9" s="305"/>
      <c r="DT9" s="305"/>
      <c r="DU9" s="305"/>
      <c r="DV9" s="305"/>
      <c r="DW9" s="305"/>
      <c r="DX9" s="305"/>
      <c r="DY9" s="305"/>
      <c r="DZ9" s="305"/>
      <c r="EA9" s="305"/>
      <c r="EB9" s="305"/>
      <c r="EC9" s="305"/>
      <c r="ED9" s="305"/>
      <c r="EE9" s="305"/>
      <c r="EF9" s="305"/>
      <c r="EG9" s="305"/>
      <c r="EH9" s="305"/>
      <c r="EI9" s="305"/>
      <c r="EJ9" s="305"/>
      <c r="EK9" s="305"/>
      <c r="EL9" s="305"/>
      <c r="EM9" s="305"/>
      <c r="EN9" s="305"/>
      <c r="EO9" s="305"/>
      <c r="EP9" s="305"/>
      <c r="EQ9" s="305"/>
      <c r="ER9" s="305"/>
      <c r="ES9" s="305"/>
      <c r="ET9" s="305"/>
      <c r="EU9" s="305"/>
      <c r="EV9" s="305"/>
      <c r="EW9" s="305"/>
      <c r="EX9" s="305"/>
      <c r="EY9" s="305"/>
      <c r="EZ9" s="305"/>
      <c r="FA9" s="305"/>
      <c r="FB9" s="305"/>
      <c r="FC9" s="305"/>
      <c r="FD9" s="305"/>
      <c r="FE9" s="305"/>
      <c r="FF9" s="305"/>
      <c r="FG9" s="305"/>
      <c r="FH9" s="305"/>
      <c r="FI9" s="305"/>
      <c r="FJ9" s="305"/>
      <c r="FK9" s="305"/>
      <c r="FL9" s="305"/>
      <c r="FM9" s="305"/>
      <c r="FN9" s="305"/>
      <c r="FO9" s="305"/>
      <c r="FP9" s="305"/>
      <c r="FQ9" s="305"/>
      <c r="FR9" s="305"/>
      <c r="FS9" s="305"/>
      <c r="FT9" s="305"/>
      <c r="FU9" s="305"/>
      <c r="FV9" s="305"/>
      <c r="FW9" s="305"/>
      <c r="FX9" s="305"/>
      <c r="FY9" s="305"/>
      <c r="FZ9" s="305"/>
      <c r="GA9" s="305"/>
      <c r="GB9" s="305"/>
      <c r="GC9" s="305"/>
      <c r="GD9" s="305"/>
      <c r="GE9" s="305"/>
      <c r="GF9" s="305"/>
      <c r="GG9" s="305"/>
      <c r="GH9" s="305"/>
      <c r="GI9" s="305"/>
      <c r="GJ9" s="305"/>
      <c r="GK9" s="305"/>
      <c r="GL9" s="305"/>
      <c r="GM9" s="305"/>
      <c r="GN9" s="305"/>
      <c r="GO9" s="305"/>
      <c r="GP9" s="305"/>
      <c r="GQ9" s="305"/>
      <c r="GR9" s="305"/>
      <c r="GS9" s="305"/>
      <c r="GT9" s="305"/>
      <c r="GU9" s="305"/>
      <c r="GV9" s="305"/>
      <c r="GW9" s="305"/>
      <c r="GX9" s="305"/>
      <c r="GY9" s="305"/>
      <c r="GZ9" s="305"/>
      <c r="HA9" s="305"/>
      <c r="HB9" s="305"/>
      <c r="HC9" s="305"/>
      <c r="HD9" s="305"/>
      <c r="HE9" s="305"/>
      <c r="HF9" s="305"/>
      <c r="HG9" s="305"/>
      <c r="HH9" s="305"/>
      <c r="HI9" s="305"/>
      <c r="HJ9" s="305"/>
      <c r="HK9" s="305"/>
      <c r="HL9" s="305"/>
      <c r="HM9" s="305"/>
      <c r="HN9" s="305"/>
      <c r="HO9" s="305"/>
      <c r="HP9" s="305"/>
      <c r="HQ9" s="305"/>
      <c r="HR9" s="305"/>
      <c r="HS9" s="305"/>
      <c r="HT9" s="305"/>
      <c r="HU9" s="305"/>
      <c r="HV9" s="305"/>
      <c r="HW9" s="305"/>
    </row>
    <row r="10" spans="1:231" ht="48" thickBot="1">
      <c r="A10" s="111" t="s">
        <v>137</v>
      </c>
      <c r="B10" s="457" t="s">
        <v>46</v>
      </c>
      <c r="C10" s="458"/>
      <c r="D10" s="104" t="s">
        <v>367</v>
      </c>
      <c r="E10" s="104"/>
      <c r="F10" s="44"/>
      <c r="G10" s="272"/>
      <c r="H10" s="273"/>
      <c r="I10" s="106">
        <v>0</v>
      </c>
      <c r="J10" s="42"/>
      <c r="K10" s="42"/>
      <c r="L10" s="42"/>
      <c r="M10" s="47"/>
      <c r="N10" s="166"/>
      <c r="O10" s="167"/>
      <c r="P10" s="169"/>
      <c r="Q10" s="166"/>
      <c r="R10" s="167"/>
      <c r="S10" s="169"/>
      <c r="T10" s="342" t="s">
        <v>47</v>
      </c>
      <c r="U10" s="343" t="s">
        <v>47</v>
      </c>
      <c r="V10" s="347" t="s">
        <v>47</v>
      </c>
      <c r="W10" s="341" t="s">
        <v>47</v>
      </c>
      <c r="X10" s="118" t="s">
        <v>47</v>
      </c>
      <c r="Y10" s="351" t="s">
        <v>47</v>
      </c>
      <c r="Z10" s="13"/>
      <c r="AA10" s="436" t="s">
        <v>405</v>
      </c>
      <c r="AB10" s="436" t="s">
        <v>405</v>
      </c>
      <c r="AC10" s="436" t="s">
        <v>405</v>
      </c>
      <c r="AD10" s="436" t="s">
        <v>405</v>
      </c>
      <c r="AE10" s="436" t="s">
        <v>405</v>
      </c>
      <c r="AF10" s="436" t="s">
        <v>405</v>
      </c>
      <c r="AG10" s="436" t="s">
        <v>404</v>
      </c>
      <c r="AH10" s="436" t="s">
        <v>404</v>
      </c>
      <c r="AI10" s="436" t="s">
        <v>404</v>
      </c>
      <c r="AJ10" s="436" t="s">
        <v>404</v>
      </c>
      <c r="AK10" s="436" t="s">
        <v>404</v>
      </c>
      <c r="AL10" s="436" t="s">
        <v>404</v>
      </c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436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</row>
    <row r="11" spans="1:231" ht="15.75">
      <c r="A11" s="104" t="s">
        <v>220</v>
      </c>
      <c r="B11" s="175" t="s">
        <v>203</v>
      </c>
      <c r="C11" s="149"/>
      <c r="D11" s="149"/>
      <c r="E11" s="149"/>
      <c r="F11" s="177" t="s">
        <v>362</v>
      </c>
      <c r="G11" s="196">
        <v>1</v>
      </c>
      <c r="H11" s="192">
        <v>30</v>
      </c>
      <c r="I11" s="149">
        <v>18</v>
      </c>
      <c r="J11" s="149"/>
      <c r="K11" s="149"/>
      <c r="L11" s="149">
        <v>18</v>
      </c>
      <c r="M11" s="162">
        <v>12</v>
      </c>
      <c r="N11" s="163"/>
      <c r="O11" s="149"/>
      <c r="P11" s="152"/>
      <c r="Q11" s="163"/>
      <c r="R11" s="149"/>
      <c r="S11" s="152"/>
      <c r="T11" s="163"/>
      <c r="U11" s="149">
        <v>2</v>
      </c>
      <c r="V11" s="152"/>
      <c r="W11" s="163"/>
      <c r="X11" s="149"/>
      <c r="Y11" s="169"/>
      <c r="Z11" s="13"/>
      <c r="AA11" s="436" t="s">
        <v>405</v>
      </c>
      <c r="AB11" s="436" t="s">
        <v>405</v>
      </c>
      <c r="AC11" s="436" t="s">
        <v>405</v>
      </c>
      <c r="AD11" s="436" t="s">
        <v>405</v>
      </c>
      <c r="AE11" s="436" t="s">
        <v>405</v>
      </c>
      <c r="AF11" s="436" t="s">
        <v>405</v>
      </c>
      <c r="AG11" s="436" t="s">
        <v>405</v>
      </c>
      <c r="AH11" s="436" t="s">
        <v>404</v>
      </c>
      <c r="AI11" s="436" t="s">
        <v>405</v>
      </c>
      <c r="AJ11" s="436" t="s">
        <v>405</v>
      </c>
      <c r="AK11" s="436" t="s">
        <v>405</v>
      </c>
      <c r="AL11" s="436" t="s">
        <v>405</v>
      </c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436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</row>
    <row r="12" spans="1:231" ht="16.5" thickBot="1">
      <c r="A12" s="485" t="s">
        <v>334</v>
      </c>
      <c r="B12" s="408" t="s">
        <v>422</v>
      </c>
      <c r="C12" s="409"/>
      <c r="D12" s="410"/>
      <c r="E12" s="411"/>
      <c r="F12" s="412"/>
      <c r="G12" s="413">
        <v>1.5</v>
      </c>
      <c r="H12" s="410">
        <v>45</v>
      </c>
      <c r="I12" s="410">
        <v>16</v>
      </c>
      <c r="J12" s="410"/>
      <c r="K12" s="410"/>
      <c r="L12" s="410">
        <v>16</v>
      </c>
      <c r="M12" s="411">
        <v>29</v>
      </c>
      <c r="N12" s="414"/>
      <c r="O12" s="409"/>
      <c r="P12" s="415"/>
      <c r="Q12" s="413"/>
      <c r="R12" s="410"/>
      <c r="S12" s="410"/>
      <c r="T12" s="410"/>
      <c r="U12" s="410">
        <v>2</v>
      </c>
      <c r="V12" s="411"/>
      <c r="W12" s="416"/>
      <c r="X12" s="416"/>
      <c r="Y12" s="416"/>
      <c r="Z12" s="13"/>
      <c r="AA12" s="436" t="s">
        <v>405</v>
      </c>
      <c r="AB12" s="436" t="s">
        <v>405</v>
      </c>
      <c r="AC12" s="436" t="s">
        <v>405</v>
      </c>
      <c r="AD12" s="436" t="s">
        <v>405</v>
      </c>
      <c r="AE12" s="436" t="s">
        <v>405</v>
      </c>
      <c r="AF12" s="436" t="s">
        <v>405</v>
      </c>
      <c r="AG12" s="436" t="s">
        <v>405</v>
      </c>
      <c r="AH12" s="436" t="s">
        <v>404</v>
      </c>
      <c r="AI12" s="436" t="s">
        <v>405</v>
      </c>
      <c r="AJ12" s="436" t="s">
        <v>405</v>
      </c>
      <c r="AK12" s="436" t="s">
        <v>405</v>
      </c>
      <c r="AL12" s="436" t="s">
        <v>405</v>
      </c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436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</row>
    <row r="13" spans="1:231" ht="32.25" thickBot="1">
      <c r="A13" s="485" t="s">
        <v>338</v>
      </c>
      <c r="B13" s="486" t="s">
        <v>423</v>
      </c>
      <c r="C13" s="487"/>
      <c r="D13" s="488" t="s">
        <v>362</v>
      </c>
      <c r="E13" s="488"/>
      <c r="F13" s="489"/>
      <c r="G13" s="490">
        <v>1.5</v>
      </c>
      <c r="H13" s="491">
        <v>45</v>
      </c>
      <c r="I13" s="492">
        <v>27</v>
      </c>
      <c r="J13" s="466">
        <v>16</v>
      </c>
      <c r="K13" s="466"/>
      <c r="L13" s="466"/>
      <c r="M13" s="493">
        <v>29</v>
      </c>
      <c r="N13" s="487"/>
      <c r="O13" s="488"/>
      <c r="P13" s="489"/>
      <c r="Q13" s="494"/>
      <c r="R13" s="466"/>
      <c r="S13" s="493"/>
      <c r="T13" s="495"/>
      <c r="U13" s="496">
        <v>1.5</v>
      </c>
      <c r="V13" s="411"/>
      <c r="W13" s="416"/>
      <c r="X13" s="416"/>
      <c r="Y13" s="416"/>
      <c r="Z13" s="13"/>
      <c r="AA13" s="436" t="s">
        <v>405</v>
      </c>
      <c r="AB13" s="436" t="s">
        <v>405</v>
      </c>
      <c r="AC13" s="436" t="s">
        <v>405</v>
      </c>
      <c r="AD13" s="436" t="s">
        <v>405</v>
      </c>
      <c r="AE13" s="436" t="s">
        <v>405</v>
      </c>
      <c r="AF13" s="436" t="s">
        <v>405</v>
      </c>
      <c r="AG13" s="436" t="s">
        <v>405</v>
      </c>
      <c r="AH13" s="436" t="s">
        <v>404</v>
      </c>
      <c r="AI13" s="436" t="s">
        <v>405</v>
      </c>
      <c r="AJ13" s="436" t="s">
        <v>405</v>
      </c>
      <c r="AK13" s="436" t="s">
        <v>405</v>
      </c>
      <c r="AL13" s="436" t="s">
        <v>405</v>
      </c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436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</row>
    <row r="14" spans="1:231" ht="15.75">
      <c r="A14" s="104" t="s">
        <v>270</v>
      </c>
      <c r="B14" s="175" t="s">
        <v>236</v>
      </c>
      <c r="C14" s="149" t="s">
        <v>362</v>
      </c>
      <c r="D14" s="149"/>
      <c r="E14" s="149"/>
      <c r="F14" s="206"/>
      <c r="G14" s="196">
        <v>3</v>
      </c>
      <c r="H14" s="192">
        <v>90</v>
      </c>
      <c r="I14" s="149">
        <v>45</v>
      </c>
      <c r="J14" s="149">
        <v>18</v>
      </c>
      <c r="K14" s="149">
        <v>27</v>
      </c>
      <c r="L14" s="149"/>
      <c r="M14" s="162">
        <v>45</v>
      </c>
      <c r="N14" s="192"/>
      <c r="O14" s="149"/>
      <c r="P14" s="152"/>
      <c r="Q14" s="163"/>
      <c r="R14" s="149"/>
      <c r="S14" s="152"/>
      <c r="T14" s="163"/>
      <c r="U14" s="149">
        <v>5</v>
      </c>
      <c r="V14" s="152"/>
      <c r="W14" s="163"/>
      <c r="X14" s="149"/>
      <c r="Y14" s="169"/>
      <c r="Z14" s="13"/>
      <c r="AA14" s="436" t="s">
        <v>405</v>
      </c>
      <c r="AB14" s="436" t="s">
        <v>405</v>
      </c>
      <c r="AC14" s="436" t="s">
        <v>405</v>
      </c>
      <c r="AD14" s="436" t="s">
        <v>405</v>
      </c>
      <c r="AE14" s="436" t="s">
        <v>405</v>
      </c>
      <c r="AF14" s="436" t="s">
        <v>405</v>
      </c>
      <c r="AG14" s="436" t="s">
        <v>405</v>
      </c>
      <c r="AH14" s="436" t="s">
        <v>404</v>
      </c>
      <c r="AI14" s="436" t="s">
        <v>405</v>
      </c>
      <c r="AJ14" s="436" t="s">
        <v>405</v>
      </c>
      <c r="AK14" s="436" t="s">
        <v>405</v>
      </c>
      <c r="AL14" s="436" t="s">
        <v>405</v>
      </c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436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</row>
    <row r="15" spans="1:231" ht="15.75">
      <c r="A15" s="104" t="s">
        <v>294</v>
      </c>
      <c r="B15" s="175" t="s">
        <v>240</v>
      </c>
      <c r="C15" s="149" t="s">
        <v>362</v>
      </c>
      <c r="D15" s="149"/>
      <c r="E15" s="149"/>
      <c r="F15" s="206"/>
      <c r="G15" s="196">
        <v>3</v>
      </c>
      <c r="H15" s="192">
        <v>90</v>
      </c>
      <c r="I15" s="149">
        <v>45</v>
      </c>
      <c r="J15" s="149">
        <v>18</v>
      </c>
      <c r="K15" s="149">
        <v>27</v>
      </c>
      <c r="L15" s="149"/>
      <c r="M15" s="162">
        <v>45</v>
      </c>
      <c r="N15" s="192"/>
      <c r="O15" s="149"/>
      <c r="P15" s="152"/>
      <c r="Q15" s="163"/>
      <c r="R15" s="149"/>
      <c r="S15" s="152"/>
      <c r="T15" s="163"/>
      <c r="U15" s="149">
        <v>5</v>
      </c>
      <c r="V15" s="152"/>
      <c r="W15" s="163"/>
      <c r="X15" s="149"/>
      <c r="Y15" s="169"/>
      <c r="Z15" s="13"/>
      <c r="AA15" s="436" t="s">
        <v>405</v>
      </c>
      <c r="AB15" s="436" t="s">
        <v>405</v>
      </c>
      <c r="AC15" s="436" t="s">
        <v>405</v>
      </c>
      <c r="AD15" s="436" t="s">
        <v>405</v>
      </c>
      <c r="AE15" s="436" t="s">
        <v>405</v>
      </c>
      <c r="AF15" s="436" t="s">
        <v>405</v>
      </c>
      <c r="AG15" s="436" t="s">
        <v>405</v>
      </c>
      <c r="AH15" s="436" t="s">
        <v>404</v>
      </c>
      <c r="AI15" s="436" t="s">
        <v>405</v>
      </c>
      <c r="AJ15" s="436" t="s">
        <v>405</v>
      </c>
      <c r="AK15" s="436" t="s">
        <v>405</v>
      </c>
      <c r="AL15" s="436" t="s">
        <v>405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436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</row>
    <row r="16" spans="1:231" ht="16.5" thickBot="1">
      <c r="A16" s="50" t="s">
        <v>295</v>
      </c>
      <c r="B16" s="460" t="s">
        <v>242</v>
      </c>
      <c r="C16" s="176"/>
      <c r="D16" s="176" t="s">
        <v>362</v>
      </c>
      <c r="E16" s="176"/>
      <c r="F16" s="206"/>
      <c r="G16" s="465">
        <v>3.5</v>
      </c>
      <c r="H16" s="208">
        <v>105</v>
      </c>
      <c r="I16" s="176">
        <v>54</v>
      </c>
      <c r="J16" s="176">
        <v>27</v>
      </c>
      <c r="K16" s="176">
        <v>27</v>
      </c>
      <c r="L16" s="176"/>
      <c r="M16" s="212">
        <v>51</v>
      </c>
      <c r="N16" s="208"/>
      <c r="O16" s="176"/>
      <c r="P16" s="189"/>
      <c r="Q16" s="203"/>
      <c r="R16" s="176"/>
      <c r="S16" s="189"/>
      <c r="T16" s="203"/>
      <c r="U16" s="176">
        <v>6</v>
      </c>
      <c r="V16" s="152"/>
      <c r="W16" s="163"/>
      <c r="X16" s="149"/>
      <c r="Y16" s="169"/>
      <c r="Z16" s="13"/>
      <c r="AA16" s="436" t="s">
        <v>405</v>
      </c>
      <c r="AB16" s="436" t="s">
        <v>405</v>
      </c>
      <c r="AC16" s="436" t="s">
        <v>405</v>
      </c>
      <c r="AD16" s="436" t="s">
        <v>405</v>
      </c>
      <c r="AE16" s="436" t="s">
        <v>405</v>
      </c>
      <c r="AF16" s="436" t="s">
        <v>405</v>
      </c>
      <c r="AG16" s="436" t="s">
        <v>405</v>
      </c>
      <c r="AH16" s="436" t="s">
        <v>404</v>
      </c>
      <c r="AI16" s="436" t="s">
        <v>405</v>
      </c>
      <c r="AJ16" s="436" t="s">
        <v>405</v>
      </c>
      <c r="AK16" s="436" t="s">
        <v>405</v>
      </c>
      <c r="AL16" s="436" t="s">
        <v>405</v>
      </c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436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</row>
    <row r="17" spans="1:231" ht="31.5">
      <c r="A17" s="603" t="s">
        <v>156</v>
      </c>
      <c r="B17" s="175" t="s">
        <v>424</v>
      </c>
      <c r="C17" s="149"/>
      <c r="D17" s="149" t="s">
        <v>362</v>
      </c>
      <c r="E17" s="149"/>
      <c r="F17" s="149"/>
      <c r="G17" s="149">
        <v>3</v>
      </c>
      <c r="H17" s="149">
        <v>90</v>
      </c>
      <c r="I17" s="149">
        <v>36</v>
      </c>
      <c r="J17" s="149">
        <v>18</v>
      </c>
      <c r="K17" s="149">
        <v>18</v>
      </c>
      <c r="L17" s="149"/>
      <c r="M17" s="149">
        <v>54</v>
      </c>
      <c r="N17" s="149"/>
      <c r="O17" s="149"/>
      <c r="P17" s="149"/>
      <c r="Q17" s="149"/>
      <c r="R17" s="149"/>
      <c r="S17" s="149"/>
      <c r="T17" s="149"/>
      <c r="U17" s="149">
        <v>4</v>
      </c>
      <c r="V17" s="800"/>
      <c r="W17" s="178"/>
      <c r="X17" s="160"/>
      <c r="Y17" s="234"/>
      <c r="Z17" s="13"/>
      <c r="AA17" s="436" t="s">
        <v>405</v>
      </c>
      <c r="AB17" s="436" t="s">
        <v>405</v>
      </c>
      <c r="AC17" s="436" t="s">
        <v>405</v>
      </c>
      <c r="AD17" s="436" t="s">
        <v>405</v>
      </c>
      <c r="AE17" s="436" t="s">
        <v>405</v>
      </c>
      <c r="AF17" s="436" t="s">
        <v>405</v>
      </c>
      <c r="AG17" s="436" t="s">
        <v>405</v>
      </c>
      <c r="AH17" s="436" t="s">
        <v>404</v>
      </c>
      <c r="AI17" s="436" t="s">
        <v>405</v>
      </c>
      <c r="AJ17" s="436" t="s">
        <v>405</v>
      </c>
      <c r="AK17" s="436" t="s">
        <v>405</v>
      </c>
      <c r="AL17" s="436" t="s">
        <v>405</v>
      </c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436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</row>
    <row r="18" spans="1:51" ht="15.75">
      <c r="A18" s="459"/>
      <c r="B18" s="532" t="s">
        <v>265</v>
      </c>
      <c r="C18" s="533">
        <v>2</v>
      </c>
      <c r="D18" s="534">
        <v>3</v>
      </c>
      <c r="E18" s="534"/>
      <c r="F18" s="533">
        <v>1</v>
      </c>
      <c r="G18" s="533"/>
      <c r="H18" s="533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2">
        <f>SUM(U11:U17)-2</f>
        <v>23.5</v>
      </c>
      <c r="AY18" s="532"/>
    </row>
  </sheetData>
  <sheetProtection selectLockedCells="1" selectUnlockedCells="1"/>
  <mergeCells count="30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Y2:AY7"/>
    <mergeCell ref="AO7:AQ7"/>
    <mergeCell ref="AR7:AT7"/>
    <mergeCell ref="AU7:AW7"/>
    <mergeCell ref="F5:F7"/>
    <mergeCell ref="J5:J7"/>
    <mergeCell ref="K5:K7"/>
    <mergeCell ref="L5:L7"/>
    <mergeCell ref="N6:Y6"/>
    <mergeCell ref="AL7:AN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8"/>
  <sheetViews>
    <sheetView view="pageBreakPreview" zoomScale="70" zoomScaleNormal="50" zoomScaleSheetLayoutView="70" zoomScalePageLayoutView="0" workbookViewId="0" topLeftCell="A1">
      <selection activeCell="A2" sqref="A2:A7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hidden="1" customWidth="1"/>
    <col min="8" max="8" width="10.375" style="11" hidden="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hidden="1" customWidth="1"/>
    <col min="14" max="14" width="5.875" style="10" hidden="1" customWidth="1"/>
    <col min="15" max="16" width="6.25390625" style="10" hidden="1" customWidth="1"/>
    <col min="17" max="17" width="7.625" style="10" hidden="1" customWidth="1"/>
    <col min="18" max="21" width="6.25390625" style="10" hidden="1" customWidth="1"/>
    <col min="22" max="22" width="17.875" style="10" customWidth="1"/>
    <col min="23" max="25" width="6.25390625" style="10" hidden="1" customWidth="1"/>
    <col min="26" max="26" width="8.75390625" style="10" hidden="1" customWidth="1"/>
    <col min="27" max="27" width="10.25390625" style="10" hidden="1" customWidth="1"/>
    <col min="28" max="50" width="0" style="10" hidden="1" customWidth="1"/>
    <col min="51" max="51" width="41.00390625" style="10" customWidth="1"/>
    <col min="52" max="16384" width="9.125" style="10" customWidth="1"/>
  </cols>
  <sheetData>
    <row r="1" spans="1:25" s="13" customFormat="1" ht="19.5" thickBot="1">
      <c r="A1" s="1096" t="s">
        <v>430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8"/>
    </row>
    <row r="2" spans="1:51" s="13" customFormat="1" ht="12.75" customHeight="1">
      <c r="A2" s="1084" t="s">
        <v>32</v>
      </c>
      <c r="B2" s="1042" t="s">
        <v>101</v>
      </c>
      <c r="C2" s="1028" t="s">
        <v>355</v>
      </c>
      <c r="D2" s="1029"/>
      <c r="E2" s="1030"/>
      <c r="F2" s="1031"/>
      <c r="G2" s="1026" t="s">
        <v>102</v>
      </c>
      <c r="H2" s="1118" t="s">
        <v>108</v>
      </c>
      <c r="I2" s="1119"/>
      <c r="J2" s="1119"/>
      <c r="K2" s="1119"/>
      <c r="L2" s="1119"/>
      <c r="M2" s="1120"/>
      <c r="N2" s="1039"/>
      <c r="O2" s="1040"/>
      <c r="P2" s="1040"/>
      <c r="Q2" s="1040"/>
      <c r="R2" s="1040"/>
      <c r="S2" s="1040"/>
      <c r="T2" s="1040"/>
      <c r="U2" s="1040"/>
      <c r="V2" s="1040"/>
      <c r="W2" s="1040"/>
      <c r="X2" s="1040"/>
      <c r="Y2" s="1041"/>
      <c r="Z2" s="41"/>
      <c r="AY2" s="1126" t="s">
        <v>406</v>
      </c>
    </row>
    <row r="3" spans="1:51" s="13" customFormat="1" ht="12.75" customHeight="1">
      <c r="A3" s="1085"/>
      <c r="B3" s="1043"/>
      <c r="C3" s="1032"/>
      <c r="D3" s="1033"/>
      <c r="E3" s="1034"/>
      <c r="F3" s="1035"/>
      <c r="G3" s="1027"/>
      <c r="H3" s="1080" t="s">
        <v>109</v>
      </c>
      <c r="I3" s="1109" t="s">
        <v>112</v>
      </c>
      <c r="J3" s="1110"/>
      <c r="K3" s="1110"/>
      <c r="L3" s="1111"/>
      <c r="M3" s="1124" t="s">
        <v>115</v>
      </c>
      <c r="N3" s="1099" t="s">
        <v>34</v>
      </c>
      <c r="O3" s="1100"/>
      <c r="P3" s="1101"/>
      <c r="Q3" s="1105" t="s">
        <v>35</v>
      </c>
      <c r="R3" s="1100"/>
      <c r="S3" s="1101"/>
      <c r="T3" s="1105" t="s">
        <v>36</v>
      </c>
      <c r="U3" s="1100"/>
      <c r="V3" s="1101"/>
      <c r="W3" s="1105" t="s">
        <v>37</v>
      </c>
      <c r="X3" s="1100"/>
      <c r="Y3" s="1107"/>
      <c r="AY3" s="1126"/>
    </row>
    <row r="4" spans="1:51" s="13" customFormat="1" ht="18.75" customHeight="1">
      <c r="A4" s="1085"/>
      <c r="B4" s="1043"/>
      <c r="C4" s="1025" t="s">
        <v>103</v>
      </c>
      <c r="D4" s="1025" t="s">
        <v>104</v>
      </c>
      <c r="E4" s="1115" t="s">
        <v>105</v>
      </c>
      <c r="F4" s="1125"/>
      <c r="G4" s="1027"/>
      <c r="H4" s="1080"/>
      <c r="I4" s="1025" t="s">
        <v>110</v>
      </c>
      <c r="J4" s="1115" t="s">
        <v>111</v>
      </c>
      <c r="K4" s="1116"/>
      <c r="L4" s="1117"/>
      <c r="M4" s="1124"/>
      <c r="N4" s="1102"/>
      <c r="O4" s="1103"/>
      <c r="P4" s="1104"/>
      <c r="Q4" s="1106"/>
      <c r="R4" s="1103"/>
      <c r="S4" s="1104"/>
      <c r="T4" s="1106"/>
      <c r="U4" s="1103"/>
      <c r="V4" s="1104"/>
      <c r="W4" s="1106"/>
      <c r="X4" s="1103"/>
      <c r="Y4" s="1108"/>
      <c r="AY4" s="1126"/>
    </row>
    <row r="5" spans="1:51" s="13" customFormat="1" ht="15.75">
      <c r="A5" s="1085"/>
      <c r="B5" s="1043"/>
      <c r="C5" s="1025"/>
      <c r="D5" s="1025"/>
      <c r="E5" s="1036" t="s">
        <v>106</v>
      </c>
      <c r="F5" s="1112" t="s">
        <v>107</v>
      </c>
      <c r="G5" s="1027"/>
      <c r="H5" s="1080"/>
      <c r="I5" s="1025"/>
      <c r="J5" s="1036" t="s">
        <v>33</v>
      </c>
      <c r="K5" s="1036" t="s">
        <v>113</v>
      </c>
      <c r="L5" s="1036" t="s">
        <v>114</v>
      </c>
      <c r="M5" s="1124"/>
      <c r="N5" s="109">
        <v>1</v>
      </c>
      <c r="O5" s="15" t="s">
        <v>360</v>
      </c>
      <c r="P5" s="15" t="s">
        <v>356</v>
      </c>
      <c r="Q5" s="15">
        <v>3</v>
      </c>
      <c r="R5" s="15" t="s">
        <v>359</v>
      </c>
      <c r="S5" s="15" t="s">
        <v>361</v>
      </c>
      <c r="T5" s="15">
        <v>5</v>
      </c>
      <c r="U5" s="15" t="s">
        <v>362</v>
      </c>
      <c r="V5" s="15" t="s">
        <v>363</v>
      </c>
      <c r="W5" s="15">
        <v>7</v>
      </c>
      <c r="X5" s="15" t="s">
        <v>364</v>
      </c>
      <c r="Y5" s="30" t="s">
        <v>358</v>
      </c>
      <c r="AY5" s="1126"/>
    </row>
    <row r="6" spans="1:51" s="13" customFormat="1" ht="21" customHeight="1" thickBot="1">
      <c r="A6" s="1085"/>
      <c r="B6" s="1043"/>
      <c r="C6" s="1025"/>
      <c r="D6" s="1025"/>
      <c r="E6" s="1037"/>
      <c r="F6" s="1113"/>
      <c r="G6" s="1027"/>
      <c r="H6" s="1080"/>
      <c r="I6" s="1025"/>
      <c r="J6" s="1037"/>
      <c r="K6" s="1037"/>
      <c r="L6" s="1037"/>
      <c r="M6" s="1124"/>
      <c r="N6" s="1121"/>
      <c r="O6" s="1110"/>
      <c r="P6" s="1110"/>
      <c r="Q6" s="1110"/>
      <c r="R6" s="1110"/>
      <c r="S6" s="1110"/>
      <c r="T6" s="1110"/>
      <c r="U6" s="1110"/>
      <c r="V6" s="1110"/>
      <c r="W6" s="1110"/>
      <c r="X6" s="1110"/>
      <c r="Y6" s="1122"/>
      <c r="AY6" s="1126"/>
    </row>
    <row r="7" spans="1:51" s="13" customFormat="1" ht="36.75" customHeight="1" thickBot="1">
      <c r="A7" s="1129"/>
      <c r="B7" s="1043"/>
      <c r="C7" s="1036"/>
      <c r="D7" s="1036"/>
      <c r="E7" s="1037"/>
      <c r="F7" s="1113"/>
      <c r="G7" s="1130"/>
      <c r="H7" s="1131"/>
      <c r="I7" s="1036"/>
      <c r="J7" s="1037"/>
      <c r="K7" s="1037"/>
      <c r="L7" s="1037"/>
      <c r="M7" s="1112"/>
      <c r="N7" s="597">
        <v>15</v>
      </c>
      <c r="O7" s="598">
        <v>9</v>
      </c>
      <c r="P7" s="599">
        <v>9</v>
      </c>
      <c r="Q7" s="597">
        <v>15</v>
      </c>
      <c r="R7" s="598">
        <v>9</v>
      </c>
      <c r="S7" s="599">
        <v>9</v>
      </c>
      <c r="T7" s="597">
        <v>15</v>
      </c>
      <c r="U7" s="598">
        <v>9</v>
      </c>
      <c r="V7" s="599"/>
      <c r="W7" s="54">
        <v>15</v>
      </c>
      <c r="X7" s="55">
        <v>9</v>
      </c>
      <c r="Y7" s="56">
        <v>8</v>
      </c>
      <c r="AK7" s="434"/>
      <c r="AL7" s="996" t="s">
        <v>34</v>
      </c>
      <c r="AM7" s="996"/>
      <c r="AN7" s="996"/>
      <c r="AO7" s="996" t="s">
        <v>35</v>
      </c>
      <c r="AP7" s="996"/>
      <c r="AQ7" s="996"/>
      <c r="AR7" s="996" t="s">
        <v>36</v>
      </c>
      <c r="AS7" s="996"/>
      <c r="AT7" s="996"/>
      <c r="AU7" s="996" t="s">
        <v>37</v>
      </c>
      <c r="AV7" s="996"/>
      <c r="AW7" s="996"/>
      <c r="AY7" s="1126"/>
    </row>
    <row r="8" spans="1:231" s="552" customFormat="1" ht="37.5">
      <c r="A8" s="713" t="s">
        <v>302</v>
      </c>
      <c r="B8" s="714" t="s">
        <v>303</v>
      </c>
      <c r="C8" s="622"/>
      <c r="D8" s="715" t="s">
        <v>357</v>
      </c>
      <c r="E8" s="715"/>
      <c r="F8" s="716"/>
      <c r="G8" s="717"/>
      <c r="H8" s="622"/>
      <c r="I8" s="622"/>
      <c r="J8" s="622"/>
      <c r="K8" s="622"/>
      <c r="L8" s="622"/>
      <c r="M8" s="622"/>
      <c r="N8" s="622"/>
      <c r="O8" s="622"/>
      <c r="P8" s="622"/>
      <c r="Q8" s="622" t="s">
        <v>304</v>
      </c>
      <c r="R8" s="622" t="s">
        <v>304</v>
      </c>
      <c r="S8" s="622" t="s">
        <v>304</v>
      </c>
      <c r="T8" s="622" t="s">
        <v>304</v>
      </c>
      <c r="U8" s="622" t="s">
        <v>304</v>
      </c>
      <c r="V8" s="622" t="s">
        <v>304</v>
      </c>
      <c r="W8" s="801" t="s">
        <v>304</v>
      </c>
      <c r="X8" s="656" t="s">
        <v>304</v>
      </c>
      <c r="Y8" s="663"/>
      <c r="Z8" s="664"/>
      <c r="AA8" s="551" t="s">
        <v>405</v>
      </c>
      <c r="AB8" s="551" t="s">
        <v>405</v>
      </c>
      <c r="AC8" s="551" t="s">
        <v>405</v>
      </c>
      <c r="AD8" s="551" t="s">
        <v>404</v>
      </c>
      <c r="AE8" s="551" t="s">
        <v>404</v>
      </c>
      <c r="AF8" s="551" t="s">
        <v>404</v>
      </c>
      <c r="AG8" s="551" t="s">
        <v>404</v>
      </c>
      <c r="AH8" s="551" t="s">
        <v>404</v>
      </c>
      <c r="AI8" s="551" t="s">
        <v>404</v>
      </c>
      <c r="AJ8" s="551" t="s">
        <v>404</v>
      </c>
      <c r="AK8" s="551" t="s">
        <v>404</v>
      </c>
      <c r="AL8" s="551" t="s">
        <v>405</v>
      </c>
      <c r="AM8" s="664"/>
      <c r="AN8" s="664"/>
      <c r="AO8" s="664"/>
      <c r="AP8" s="664"/>
      <c r="AQ8" s="664"/>
      <c r="AR8" s="664"/>
      <c r="AS8" s="664"/>
      <c r="AT8" s="664"/>
      <c r="AU8" s="664"/>
      <c r="AV8" s="664"/>
      <c r="AW8" s="664"/>
      <c r="AX8" s="664"/>
      <c r="AY8" s="665"/>
      <c r="AZ8" s="664"/>
      <c r="BA8" s="664"/>
      <c r="BB8" s="664"/>
      <c r="BC8" s="664"/>
      <c r="BD8" s="664"/>
      <c r="BE8" s="664"/>
      <c r="BF8" s="664"/>
      <c r="BG8" s="664"/>
      <c r="BH8" s="664"/>
      <c r="BI8" s="664"/>
      <c r="BJ8" s="664"/>
      <c r="BK8" s="664"/>
      <c r="BL8" s="664"/>
      <c r="BM8" s="664"/>
      <c r="BN8" s="664"/>
      <c r="BO8" s="664"/>
      <c r="BP8" s="664"/>
      <c r="BQ8" s="664"/>
      <c r="BR8" s="664"/>
      <c r="BS8" s="664"/>
      <c r="BT8" s="664"/>
      <c r="BU8" s="664"/>
      <c r="BV8" s="664"/>
      <c r="BW8" s="664"/>
      <c r="BX8" s="664"/>
      <c r="BY8" s="664"/>
      <c r="BZ8" s="664"/>
      <c r="CA8" s="664"/>
      <c r="CB8" s="664"/>
      <c r="CC8" s="664"/>
      <c r="CD8" s="664"/>
      <c r="CE8" s="664"/>
      <c r="CF8" s="664"/>
      <c r="CG8" s="664"/>
      <c r="CH8" s="664"/>
      <c r="CI8" s="664"/>
      <c r="CJ8" s="664"/>
      <c r="CK8" s="664"/>
      <c r="CL8" s="664"/>
      <c r="CM8" s="664"/>
      <c r="CN8" s="664"/>
      <c r="CO8" s="664"/>
      <c r="CP8" s="664"/>
      <c r="CQ8" s="664"/>
      <c r="CR8" s="664"/>
      <c r="CS8" s="664"/>
      <c r="CT8" s="664"/>
      <c r="CU8" s="664"/>
      <c r="CV8" s="664"/>
      <c r="CW8" s="664"/>
      <c r="CX8" s="664"/>
      <c r="CY8" s="664"/>
      <c r="CZ8" s="664"/>
      <c r="DA8" s="664"/>
      <c r="DB8" s="664"/>
      <c r="DC8" s="664"/>
      <c r="DD8" s="664"/>
      <c r="DE8" s="664"/>
      <c r="DF8" s="664"/>
      <c r="DG8" s="664"/>
      <c r="DH8" s="664"/>
      <c r="DI8" s="664"/>
      <c r="DJ8" s="664"/>
      <c r="DK8" s="664"/>
      <c r="DL8" s="664"/>
      <c r="DM8" s="664"/>
      <c r="DN8" s="664"/>
      <c r="DO8" s="664"/>
      <c r="DP8" s="664"/>
      <c r="DQ8" s="664"/>
      <c r="DR8" s="664"/>
      <c r="DS8" s="664"/>
      <c r="DT8" s="664"/>
      <c r="DU8" s="664"/>
      <c r="DV8" s="664"/>
      <c r="DW8" s="664"/>
      <c r="DX8" s="664"/>
      <c r="DY8" s="664"/>
      <c r="DZ8" s="664"/>
      <c r="EA8" s="664"/>
      <c r="EB8" s="664"/>
      <c r="EC8" s="664"/>
      <c r="ED8" s="664"/>
      <c r="EE8" s="664"/>
      <c r="EF8" s="664"/>
      <c r="EG8" s="664"/>
      <c r="EH8" s="664"/>
      <c r="EI8" s="664"/>
      <c r="EJ8" s="664"/>
      <c r="EK8" s="664"/>
      <c r="EL8" s="664"/>
      <c r="EM8" s="664"/>
      <c r="EN8" s="664"/>
      <c r="EO8" s="664"/>
      <c r="EP8" s="664"/>
      <c r="EQ8" s="664"/>
      <c r="ER8" s="664"/>
      <c r="ES8" s="664"/>
      <c r="ET8" s="664"/>
      <c r="EU8" s="664"/>
      <c r="EV8" s="664"/>
      <c r="EW8" s="664"/>
      <c r="EX8" s="664"/>
      <c r="EY8" s="664"/>
      <c r="EZ8" s="664"/>
      <c r="FA8" s="664"/>
      <c r="FB8" s="664"/>
      <c r="FC8" s="664"/>
      <c r="FD8" s="664"/>
      <c r="FE8" s="664"/>
      <c r="FF8" s="664"/>
      <c r="FG8" s="664"/>
      <c r="FH8" s="664"/>
      <c r="FI8" s="664"/>
      <c r="FJ8" s="664"/>
      <c r="FK8" s="664"/>
      <c r="FL8" s="664"/>
      <c r="FM8" s="664"/>
      <c r="FN8" s="664"/>
      <c r="FO8" s="664"/>
      <c r="FP8" s="664"/>
      <c r="FQ8" s="664"/>
      <c r="FR8" s="664"/>
      <c r="FS8" s="664"/>
      <c r="FT8" s="664"/>
      <c r="FU8" s="664"/>
      <c r="FV8" s="664"/>
      <c r="FW8" s="664"/>
      <c r="FX8" s="664"/>
      <c r="FY8" s="664"/>
      <c r="FZ8" s="664"/>
      <c r="GA8" s="664"/>
      <c r="GB8" s="664"/>
      <c r="GC8" s="664"/>
      <c r="GD8" s="664"/>
      <c r="GE8" s="664"/>
      <c r="GF8" s="664"/>
      <c r="GG8" s="664"/>
      <c r="GH8" s="664"/>
      <c r="GI8" s="664"/>
      <c r="GJ8" s="664"/>
      <c r="GK8" s="664"/>
      <c r="GL8" s="664"/>
      <c r="GM8" s="664"/>
      <c r="GN8" s="664"/>
      <c r="GO8" s="664"/>
      <c r="GP8" s="664"/>
      <c r="GQ8" s="664"/>
      <c r="GR8" s="664"/>
      <c r="GS8" s="664"/>
      <c r="GT8" s="664"/>
      <c r="GU8" s="664"/>
      <c r="GV8" s="664"/>
      <c r="GW8" s="664"/>
      <c r="GX8" s="664"/>
      <c r="GY8" s="664"/>
      <c r="GZ8" s="664"/>
      <c r="HA8" s="664"/>
      <c r="HB8" s="664"/>
      <c r="HC8" s="664"/>
      <c r="HD8" s="664"/>
      <c r="HE8" s="664"/>
      <c r="HF8" s="664"/>
      <c r="HG8" s="664"/>
      <c r="HH8" s="664"/>
      <c r="HI8" s="664"/>
      <c r="HJ8" s="664"/>
      <c r="HK8" s="664"/>
      <c r="HL8" s="664"/>
      <c r="HM8" s="664"/>
      <c r="HN8" s="664"/>
      <c r="HO8" s="664"/>
      <c r="HP8" s="664"/>
      <c r="HQ8" s="664"/>
      <c r="HR8" s="664"/>
      <c r="HS8" s="664"/>
      <c r="HT8" s="664"/>
      <c r="HU8" s="664"/>
      <c r="HV8" s="664"/>
      <c r="HW8" s="664"/>
    </row>
    <row r="9" spans="1:231" s="552" customFormat="1" ht="56.25">
      <c r="A9" s="615" t="s">
        <v>137</v>
      </c>
      <c r="B9" s="621" t="s">
        <v>46</v>
      </c>
      <c r="C9" s="622"/>
      <c r="D9" s="617" t="s">
        <v>367</v>
      </c>
      <c r="E9" s="617"/>
      <c r="F9" s="618"/>
      <c r="G9" s="619"/>
      <c r="H9" s="543"/>
      <c r="I9" s="623">
        <v>0</v>
      </c>
      <c r="J9" s="543"/>
      <c r="K9" s="543"/>
      <c r="L9" s="543"/>
      <c r="M9" s="543"/>
      <c r="N9" s="355"/>
      <c r="O9" s="355"/>
      <c r="P9" s="355"/>
      <c r="Q9" s="355"/>
      <c r="R9" s="355"/>
      <c r="S9" s="355"/>
      <c r="T9" s="355" t="s">
        <v>47</v>
      </c>
      <c r="U9" s="355" t="s">
        <v>47</v>
      </c>
      <c r="V9" s="355" t="s">
        <v>47</v>
      </c>
      <c r="W9" s="802" t="s">
        <v>47</v>
      </c>
      <c r="X9" s="803" t="s">
        <v>47</v>
      </c>
      <c r="Y9" s="804" t="s">
        <v>47</v>
      </c>
      <c r="Z9" s="550"/>
      <c r="AA9" s="551" t="s">
        <v>405</v>
      </c>
      <c r="AB9" s="551" t="s">
        <v>405</v>
      </c>
      <c r="AC9" s="551" t="s">
        <v>405</v>
      </c>
      <c r="AD9" s="551" t="s">
        <v>405</v>
      </c>
      <c r="AE9" s="551" t="s">
        <v>405</v>
      </c>
      <c r="AF9" s="551" t="s">
        <v>405</v>
      </c>
      <c r="AG9" s="551" t="s">
        <v>404</v>
      </c>
      <c r="AH9" s="551" t="s">
        <v>404</v>
      </c>
      <c r="AI9" s="551" t="s">
        <v>404</v>
      </c>
      <c r="AJ9" s="551" t="s">
        <v>404</v>
      </c>
      <c r="AK9" s="551" t="s">
        <v>404</v>
      </c>
      <c r="AL9" s="551" t="s">
        <v>404</v>
      </c>
      <c r="AM9" s="550"/>
      <c r="AN9" s="550"/>
      <c r="AO9" s="550"/>
      <c r="AP9" s="550"/>
      <c r="AQ9" s="550"/>
      <c r="AR9" s="550"/>
      <c r="AS9" s="550"/>
      <c r="AT9" s="550"/>
      <c r="AU9" s="550"/>
      <c r="AV9" s="550"/>
      <c r="AW9" s="550"/>
      <c r="AX9" s="550"/>
      <c r="AY9" s="551"/>
      <c r="AZ9" s="550"/>
      <c r="BA9" s="550"/>
      <c r="BB9" s="550"/>
      <c r="BC9" s="550"/>
      <c r="BD9" s="550"/>
      <c r="BE9" s="550"/>
      <c r="BF9" s="550"/>
      <c r="BG9" s="550"/>
      <c r="BH9" s="550"/>
      <c r="BI9" s="550"/>
      <c r="BJ9" s="550"/>
      <c r="BK9" s="550"/>
      <c r="BL9" s="550"/>
      <c r="BM9" s="550"/>
      <c r="BN9" s="550"/>
      <c r="BO9" s="550"/>
      <c r="BP9" s="550"/>
      <c r="BQ9" s="550"/>
      <c r="BR9" s="550"/>
      <c r="BS9" s="550"/>
      <c r="BT9" s="550"/>
      <c r="BU9" s="550"/>
      <c r="BV9" s="550"/>
      <c r="BW9" s="550"/>
      <c r="BX9" s="550"/>
      <c r="BY9" s="550"/>
      <c r="BZ9" s="550"/>
      <c r="CA9" s="550"/>
      <c r="CB9" s="550"/>
      <c r="CC9" s="550"/>
      <c r="CD9" s="550"/>
      <c r="CE9" s="550"/>
      <c r="CF9" s="550"/>
      <c r="CG9" s="550"/>
      <c r="CH9" s="550"/>
      <c r="CI9" s="550"/>
      <c r="CJ9" s="550"/>
      <c r="CK9" s="550"/>
      <c r="CL9" s="550"/>
      <c r="CM9" s="550"/>
      <c r="CN9" s="550"/>
      <c r="CO9" s="550"/>
      <c r="CP9" s="550"/>
      <c r="CQ9" s="550"/>
      <c r="CR9" s="550"/>
      <c r="CS9" s="550"/>
      <c r="CT9" s="550"/>
      <c r="CU9" s="550"/>
      <c r="CV9" s="550"/>
      <c r="CW9" s="550"/>
      <c r="CX9" s="550"/>
      <c r="CY9" s="550"/>
      <c r="CZ9" s="550"/>
      <c r="DA9" s="550"/>
      <c r="DB9" s="550"/>
      <c r="DC9" s="550"/>
      <c r="DD9" s="550"/>
      <c r="DE9" s="550"/>
      <c r="DF9" s="550"/>
      <c r="DG9" s="550"/>
      <c r="DH9" s="550"/>
      <c r="DI9" s="550"/>
      <c r="DJ9" s="550"/>
      <c r="DK9" s="550"/>
      <c r="DL9" s="550"/>
      <c r="DM9" s="550"/>
      <c r="DN9" s="550"/>
      <c r="DO9" s="550"/>
      <c r="DP9" s="550"/>
      <c r="DQ9" s="550"/>
      <c r="DR9" s="550"/>
      <c r="DS9" s="550"/>
      <c r="DT9" s="550"/>
      <c r="DU9" s="550"/>
      <c r="DV9" s="550"/>
      <c r="DW9" s="550"/>
      <c r="DX9" s="550"/>
      <c r="DY9" s="550"/>
      <c r="DZ9" s="550"/>
      <c r="EA9" s="550"/>
      <c r="EB9" s="550"/>
      <c r="EC9" s="550"/>
      <c r="ED9" s="550"/>
      <c r="EE9" s="550"/>
      <c r="EF9" s="550"/>
      <c r="EG9" s="550"/>
      <c r="EH9" s="550"/>
      <c r="EI9" s="550"/>
      <c r="EJ9" s="550"/>
      <c r="EK9" s="550"/>
      <c r="EL9" s="550"/>
      <c r="EM9" s="550"/>
      <c r="EN9" s="550"/>
      <c r="EO9" s="550"/>
      <c r="EP9" s="550"/>
      <c r="EQ9" s="550"/>
      <c r="ER9" s="550"/>
      <c r="ES9" s="550"/>
      <c r="ET9" s="550"/>
      <c r="EU9" s="550"/>
      <c r="EV9" s="550"/>
      <c r="EW9" s="550"/>
      <c r="EX9" s="550"/>
      <c r="EY9" s="550"/>
      <c r="EZ9" s="550"/>
      <c r="FA9" s="550"/>
      <c r="FB9" s="550"/>
      <c r="FC9" s="550"/>
      <c r="FD9" s="550"/>
      <c r="FE9" s="550"/>
      <c r="FF9" s="550"/>
      <c r="FG9" s="550"/>
      <c r="FH9" s="550"/>
      <c r="FI9" s="550"/>
      <c r="FJ9" s="550"/>
      <c r="FK9" s="550"/>
      <c r="FL9" s="550"/>
      <c r="FM9" s="550"/>
      <c r="FN9" s="550"/>
      <c r="FO9" s="550"/>
      <c r="FP9" s="550"/>
      <c r="FQ9" s="550"/>
      <c r="FR9" s="550"/>
      <c r="FS9" s="550"/>
      <c r="FT9" s="550"/>
      <c r="FU9" s="550"/>
      <c r="FV9" s="550"/>
      <c r="FW9" s="550"/>
      <c r="FX9" s="550"/>
      <c r="FY9" s="550"/>
      <c r="FZ9" s="550"/>
      <c r="GA9" s="550"/>
      <c r="GB9" s="550"/>
      <c r="GC9" s="550"/>
      <c r="GD9" s="550"/>
      <c r="GE9" s="550"/>
      <c r="GF9" s="550"/>
      <c r="GG9" s="550"/>
      <c r="GH9" s="550"/>
      <c r="GI9" s="550"/>
      <c r="GJ9" s="550"/>
      <c r="GK9" s="550"/>
      <c r="GL9" s="550"/>
      <c r="GM9" s="550"/>
      <c r="GN9" s="550"/>
      <c r="GO9" s="550"/>
      <c r="GP9" s="550"/>
      <c r="GQ9" s="550"/>
      <c r="GR9" s="550"/>
      <c r="GS9" s="550"/>
      <c r="GT9" s="550"/>
      <c r="GU9" s="550"/>
      <c r="GV9" s="550"/>
      <c r="GW9" s="550"/>
      <c r="GX9" s="550"/>
      <c r="GY9" s="550"/>
      <c r="GZ9" s="550"/>
      <c r="HA9" s="550"/>
      <c r="HB9" s="550"/>
      <c r="HC9" s="550"/>
      <c r="HD9" s="550"/>
      <c r="HE9" s="550"/>
      <c r="HF9" s="550"/>
      <c r="HG9" s="550"/>
      <c r="HH9" s="550"/>
      <c r="HI9" s="550"/>
      <c r="HJ9" s="550"/>
      <c r="HK9" s="550"/>
      <c r="HL9" s="550"/>
      <c r="HM9" s="550"/>
      <c r="HN9" s="550"/>
      <c r="HO9" s="550"/>
      <c r="HP9" s="550"/>
      <c r="HQ9" s="550"/>
      <c r="HR9" s="550"/>
      <c r="HS9" s="550"/>
      <c r="HT9" s="550"/>
      <c r="HU9" s="550"/>
      <c r="HV9" s="550"/>
      <c r="HW9" s="550"/>
    </row>
    <row r="10" spans="1:231" s="552" customFormat="1" ht="18.75">
      <c r="A10" s="617" t="s">
        <v>205</v>
      </c>
      <c r="B10" s="568" t="s">
        <v>187</v>
      </c>
      <c r="C10" s="543" t="s">
        <v>363</v>
      </c>
      <c r="D10" s="543"/>
      <c r="E10" s="543"/>
      <c r="F10" s="435"/>
      <c r="G10" s="543">
        <v>3</v>
      </c>
      <c r="H10" s="543">
        <v>90</v>
      </c>
      <c r="I10" s="543">
        <v>45</v>
      </c>
      <c r="J10" s="543">
        <v>18</v>
      </c>
      <c r="K10" s="543">
        <v>27</v>
      </c>
      <c r="L10" s="543"/>
      <c r="M10" s="543">
        <v>45</v>
      </c>
      <c r="N10" s="543"/>
      <c r="O10" s="543"/>
      <c r="P10" s="543"/>
      <c r="Q10" s="543"/>
      <c r="R10" s="543"/>
      <c r="S10" s="543"/>
      <c r="T10" s="543"/>
      <c r="U10" s="543"/>
      <c r="V10" s="543">
        <v>5</v>
      </c>
      <c r="W10" s="650"/>
      <c r="X10" s="543"/>
      <c r="Y10" s="564"/>
      <c r="Z10" s="550"/>
      <c r="AA10" s="551" t="s">
        <v>405</v>
      </c>
      <c r="AB10" s="551" t="s">
        <v>405</v>
      </c>
      <c r="AC10" s="551" t="s">
        <v>405</v>
      </c>
      <c r="AD10" s="551" t="s">
        <v>405</v>
      </c>
      <c r="AE10" s="551" t="s">
        <v>405</v>
      </c>
      <c r="AF10" s="551" t="s">
        <v>405</v>
      </c>
      <c r="AG10" s="551" t="s">
        <v>405</v>
      </c>
      <c r="AH10" s="551" t="s">
        <v>405</v>
      </c>
      <c r="AI10" s="551" t="s">
        <v>404</v>
      </c>
      <c r="AJ10" s="551" t="s">
        <v>405</v>
      </c>
      <c r="AK10" s="551" t="s">
        <v>405</v>
      </c>
      <c r="AL10" s="551" t="s">
        <v>405</v>
      </c>
      <c r="AM10" s="550"/>
      <c r="AN10" s="550"/>
      <c r="AO10" s="550"/>
      <c r="AP10" s="550"/>
      <c r="AQ10" s="550"/>
      <c r="AR10" s="550"/>
      <c r="AS10" s="550"/>
      <c r="AT10" s="550"/>
      <c r="AU10" s="550"/>
      <c r="AV10" s="550"/>
      <c r="AW10" s="550"/>
      <c r="AX10" s="550"/>
      <c r="AY10" s="551"/>
      <c r="AZ10" s="550"/>
      <c r="BA10" s="550"/>
      <c r="BB10" s="550"/>
      <c r="BC10" s="550"/>
      <c r="BD10" s="550"/>
      <c r="BE10" s="550"/>
      <c r="BF10" s="550"/>
      <c r="BG10" s="550"/>
      <c r="BH10" s="550"/>
      <c r="BI10" s="550"/>
      <c r="BJ10" s="550"/>
      <c r="BK10" s="550"/>
      <c r="BL10" s="550"/>
      <c r="BM10" s="550"/>
      <c r="BN10" s="550"/>
      <c r="BO10" s="550"/>
      <c r="BP10" s="550"/>
      <c r="BQ10" s="550"/>
      <c r="BR10" s="550"/>
      <c r="BS10" s="550"/>
      <c r="BT10" s="550"/>
      <c r="BU10" s="550"/>
      <c r="BV10" s="550"/>
      <c r="BW10" s="550"/>
      <c r="BX10" s="550"/>
      <c r="BY10" s="550"/>
      <c r="BZ10" s="550"/>
      <c r="CA10" s="550"/>
      <c r="CB10" s="550"/>
      <c r="CC10" s="550"/>
      <c r="CD10" s="550"/>
      <c r="CE10" s="550"/>
      <c r="CF10" s="550"/>
      <c r="CG10" s="550"/>
      <c r="CH10" s="550"/>
      <c r="CI10" s="550"/>
      <c r="CJ10" s="550"/>
      <c r="CK10" s="550"/>
      <c r="CL10" s="550"/>
      <c r="CM10" s="550"/>
      <c r="CN10" s="550"/>
      <c r="CO10" s="550"/>
      <c r="CP10" s="550"/>
      <c r="CQ10" s="550"/>
      <c r="CR10" s="550"/>
      <c r="CS10" s="550"/>
      <c r="CT10" s="550"/>
      <c r="CU10" s="550"/>
      <c r="CV10" s="550"/>
      <c r="CW10" s="550"/>
      <c r="CX10" s="550"/>
      <c r="CY10" s="550"/>
      <c r="CZ10" s="550"/>
      <c r="DA10" s="550"/>
      <c r="DB10" s="550"/>
      <c r="DC10" s="550"/>
      <c r="DD10" s="550"/>
      <c r="DE10" s="550"/>
      <c r="DF10" s="550"/>
      <c r="DG10" s="550"/>
      <c r="DH10" s="550"/>
      <c r="DI10" s="550"/>
      <c r="DJ10" s="550"/>
      <c r="DK10" s="550"/>
      <c r="DL10" s="550"/>
      <c r="DM10" s="550"/>
      <c r="DN10" s="550"/>
      <c r="DO10" s="550"/>
      <c r="DP10" s="550"/>
      <c r="DQ10" s="550"/>
      <c r="DR10" s="550"/>
      <c r="DS10" s="550"/>
      <c r="DT10" s="550"/>
      <c r="DU10" s="550"/>
      <c r="DV10" s="550"/>
      <c r="DW10" s="550"/>
      <c r="DX10" s="550"/>
      <c r="DY10" s="550"/>
      <c r="DZ10" s="550"/>
      <c r="EA10" s="550"/>
      <c r="EB10" s="550"/>
      <c r="EC10" s="550"/>
      <c r="ED10" s="550"/>
      <c r="EE10" s="550"/>
      <c r="EF10" s="550"/>
      <c r="EG10" s="550"/>
      <c r="EH10" s="550"/>
      <c r="EI10" s="550"/>
      <c r="EJ10" s="550"/>
      <c r="EK10" s="550"/>
      <c r="EL10" s="550"/>
      <c r="EM10" s="550"/>
      <c r="EN10" s="550"/>
      <c r="EO10" s="550"/>
      <c r="EP10" s="550"/>
      <c r="EQ10" s="550"/>
      <c r="ER10" s="550"/>
      <c r="ES10" s="550"/>
      <c r="ET10" s="550"/>
      <c r="EU10" s="550"/>
      <c r="EV10" s="550"/>
      <c r="EW10" s="550"/>
      <c r="EX10" s="550"/>
      <c r="EY10" s="550"/>
      <c r="EZ10" s="550"/>
      <c r="FA10" s="550"/>
      <c r="FB10" s="550"/>
      <c r="FC10" s="550"/>
      <c r="FD10" s="550"/>
      <c r="FE10" s="550"/>
      <c r="FF10" s="550"/>
      <c r="FG10" s="550"/>
      <c r="FH10" s="550"/>
      <c r="FI10" s="550"/>
      <c r="FJ10" s="550"/>
      <c r="FK10" s="550"/>
      <c r="FL10" s="550"/>
      <c r="FM10" s="550"/>
      <c r="FN10" s="550"/>
      <c r="FO10" s="550"/>
      <c r="FP10" s="550"/>
      <c r="FQ10" s="550"/>
      <c r="FR10" s="550"/>
      <c r="FS10" s="550"/>
      <c r="FT10" s="550"/>
      <c r="FU10" s="550"/>
      <c r="FV10" s="550"/>
      <c r="FW10" s="550"/>
      <c r="FX10" s="550"/>
      <c r="FY10" s="550"/>
      <c r="FZ10" s="550"/>
      <c r="GA10" s="550"/>
      <c r="GB10" s="550"/>
      <c r="GC10" s="550"/>
      <c r="GD10" s="550"/>
      <c r="GE10" s="550"/>
      <c r="GF10" s="550"/>
      <c r="GG10" s="550"/>
      <c r="GH10" s="550"/>
      <c r="GI10" s="550"/>
      <c r="GJ10" s="550"/>
      <c r="GK10" s="550"/>
      <c r="GL10" s="550"/>
      <c r="GM10" s="550"/>
      <c r="GN10" s="550"/>
      <c r="GO10" s="550"/>
      <c r="GP10" s="550"/>
      <c r="GQ10" s="550"/>
      <c r="GR10" s="550"/>
      <c r="GS10" s="550"/>
      <c r="GT10" s="550"/>
      <c r="GU10" s="550"/>
      <c r="GV10" s="550"/>
      <c r="GW10" s="550"/>
      <c r="GX10" s="550"/>
      <c r="GY10" s="550"/>
      <c r="GZ10" s="550"/>
      <c r="HA10" s="550"/>
      <c r="HB10" s="550"/>
      <c r="HC10" s="550"/>
      <c r="HD10" s="550"/>
      <c r="HE10" s="550"/>
      <c r="HF10" s="550"/>
      <c r="HG10" s="550"/>
      <c r="HH10" s="550"/>
      <c r="HI10" s="550"/>
      <c r="HJ10" s="550"/>
      <c r="HK10" s="550"/>
      <c r="HL10" s="550"/>
      <c r="HM10" s="550"/>
      <c r="HN10" s="550"/>
      <c r="HO10" s="550"/>
      <c r="HP10" s="550"/>
      <c r="HQ10" s="550"/>
      <c r="HR10" s="550"/>
      <c r="HS10" s="550"/>
      <c r="HT10" s="550"/>
      <c r="HU10" s="550"/>
      <c r="HV10" s="550"/>
      <c r="HW10" s="550"/>
    </row>
    <row r="11" spans="1:231" s="552" customFormat="1" ht="18.75">
      <c r="A11" s="617" t="s">
        <v>259</v>
      </c>
      <c r="B11" s="568" t="s">
        <v>195</v>
      </c>
      <c r="C11" s="543" t="s">
        <v>363</v>
      </c>
      <c r="D11" s="543"/>
      <c r="E11" s="543"/>
      <c r="F11" s="435"/>
      <c r="G11" s="543">
        <v>2</v>
      </c>
      <c r="H11" s="543">
        <v>60</v>
      </c>
      <c r="I11" s="543">
        <v>27</v>
      </c>
      <c r="J11" s="543">
        <v>18</v>
      </c>
      <c r="K11" s="543">
        <v>9</v>
      </c>
      <c r="L11" s="543"/>
      <c r="M11" s="543">
        <v>33</v>
      </c>
      <c r="N11" s="543"/>
      <c r="O11" s="543"/>
      <c r="P11" s="543"/>
      <c r="Q11" s="543"/>
      <c r="R11" s="543"/>
      <c r="S11" s="543"/>
      <c r="T11" s="543"/>
      <c r="U11" s="543"/>
      <c r="V11" s="543">
        <v>3</v>
      </c>
      <c r="W11" s="650"/>
      <c r="X11" s="543"/>
      <c r="Y11" s="564"/>
      <c r="Z11" s="550"/>
      <c r="AA11" s="551" t="s">
        <v>405</v>
      </c>
      <c r="AB11" s="551" t="s">
        <v>405</v>
      </c>
      <c r="AC11" s="551" t="s">
        <v>405</v>
      </c>
      <c r="AD11" s="551" t="s">
        <v>405</v>
      </c>
      <c r="AE11" s="551" t="s">
        <v>405</v>
      </c>
      <c r="AF11" s="551" t="s">
        <v>405</v>
      </c>
      <c r="AG11" s="551" t="s">
        <v>405</v>
      </c>
      <c r="AH11" s="551" t="s">
        <v>405</v>
      </c>
      <c r="AI11" s="551" t="s">
        <v>404</v>
      </c>
      <c r="AJ11" s="551" t="s">
        <v>405</v>
      </c>
      <c r="AK11" s="551" t="s">
        <v>405</v>
      </c>
      <c r="AL11" s="551" t="s">
        <v>405</v>
      </c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1"/>
      <c r="AZ11" s="550"/>
      <c r="BA11" s="550"/>
      <c r="BB11" s="550"/>
      <c r="BC11" s="550"/>
      <c r="BD11" s="550"/>
      <c r="BE11" s="550"/>
      <c r="BF11" s="550"/>
      <c r="BG11" s="550"/>
      <c r="BH11" s="550"/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0"/>
      <c r="BV11" s="550"/>
      <c r="BW11" s="550"/>
      <c r="BX11" s="550"/>
      <c r="BY11" s="550"/>
      <c r="BZ11" s="550"/>
      <c r="CA11" s="550"/>
      <c r="CB11" s="550"/>
      <c r="CC11" s="550"/>
      <c r="CD11" s="550"/>
      <c r="CE11" s="550"/>
      <c r="CF11" s="550"/>
      <c r="CG11" s="550"/>
      <c r="CH11" s="550"/>
      <c r="CI11" s="550"/>
      <c r="CJ11" s="550"/>
      <c r="CK11" s="550"/>
      <c r="CL11" s="550"/>
      <c r="CM11" s="550"/>
      <c r="CN11" s="550"/>
      <c r="CO11" s="550"/>
      <c r="CP11" s="550"/>
      <c r="CQ11" s="550"/>
      <c r="CR11" s="550"/>
      <c r="CS11" s="550"/>
      <c r="CT11" s="550"/>
      <c r="CU11" s="550"/>
      <c r="CV11" s="550"/>
      <c r="CW11" s="550"/>
      <c r="CX11" s="550"/>
      <c r="CY11" s="550"/>
      <c r="CZ11" s="550"/>
      <c r="DA11" s="550"/>
      <c r="DB11" s="550"/>
      <c r="DC11" s="550"/>
      <c r="DD11" s="550"/>
      <c r="DE11" s="550"/>
      <c r="DF11" s="550"/>
      <c r="DG11" s="550"/>
      <c r="DH11" s="550"/>
      <c r="DI11" s="550"/>
      <c r="DJ11" s="550"/>
      <c r="DK11" s="550"/>
      <c r="DL11" s="550"/>
      <c r="DM11" s="550"/>
      <c r="DN11" s="550"/>
      <c r="DO11" s="550"/>
      <c r="DP11" s="550"/>
      <c r="DQ11" s="550"/>
      <c r="DR11" s="550"/>
      <c r="DS11" s="550"/>
      <c r="DT11" s="550"/>
      <c r="DU11" s="550"/>
      <c r="DV11" s="550"/>
      <c r="DW11" s="550"/>
      <c r="DX11" s="550"/>
      <c r="DY11" s="550"/>
      <c r="DZ11" s="550"/>
      <c r="EA11" s="550"/>
      <c r="EB11" s="550"/>
      <c r="EC11" s="550"/>
      <c r="ED11" s="550"/>
      <c r="EE11" s="550"/>
      <c r="EF11" s="550"/>
      <c r="EG11" s="550"/>
      <c r="EH11" s="550"/>
      <c r="EI11" s="550"/>
      <c r="EJ11" s="550"/>
      <c r="EK11" s="550"/>
      <c r="EL11" s="550"/>
      <c r="EM11" s="550"/>
      <c r="EN11" s="550"/>
      <c r="EO11" s="550"/>
      <c r="EP11" s="550"/>
      <c r="EQ11" s="550"/>
      <c r="ER11" s="550"/>
      <c r="ES11" s="550"/>
      <c r="ET11" s="550"/>
      <c r="EU11" s="550"/>
      <c r="EV11" s="550"/>
      <c r="EW11" s="550"/>
      <c r="EX11" s="550"/>
      <c r="EY11" s="550"/>
      <c r="EZ11" s="550"/>
      <c r="FA11" s="550"/>
      <c r="FB11" s="550"/>
      <c r="FC11" s="550"/>
      <c r="FD11" s="550"/>
      <c r="FE11" s="550"/>
      <c r="FF11" s="550"/>
      <c r="FG11" s="550"/>
      <c r="FH11" s="550"/>
      <c r="FI11" s="550"/>
      <c r="FJ11" s="550"/>
      <c r="FK11" s="550"/>
      <c r="FL11" s="550"/>
      <c r="FM11" s="550"/>
      <c r="FN11" s="550"/>
      <c r="FO11" s="550"/>
      <c r="FP11" s="550"/>
      <c r="FQ11" s="550"/>
      <c r="FR11" s="550"/>
      <c r="FS11" s="550"/>
      <c r="FT11" s="550"/>
      <c r="FU11" s="550"/>
      <c r="FV11" s="550"/>
      <c r="FW11" s="550"/>
      <c r="FX11" s="550"/>
      <c r="FY11" s="550"/>
      <c r="FZ11" s="550"/>
      <c r="GA11" s="550"/>
      <c r="GB11" s="550"/>
      <c r="GC11" s="550"/>
      <c r="GD11" s="550"/>
      <c r="GE11" s="550"/>
      <c r="GF11" s="550"/>
      <c r="GG11" s="550"/>
      <c r="GH11" s="550"/>
      <c r="GI11" s="550"/>
      <c r="GJ11" s="550"/>
      <c r="GK11" s="550"/>
      <c r="GL11" s="550"/>
      <c r="GM11" s="550"/>
      <c r="GN11" s="550"/>
      <c r="GO11" s="550"/>
      <c r="GP11" s="550"/>
      <c r="GQ11" s="550"/>
      <c r="GR11" s="550"/>
      <c r="GS11" s="550"/>
      <c r="GT11" s="550"/>
      <c r="GU11" s="550"/>
      <c r="GV11" s="550"/>
      <c r="GW11" s="550"/>
      <c r="GX11" s="550"/>
      <c r="GY11" s="550"/>
      <c r="GZ11" s="550"/>
      <c r="HA11" s="550"/>
      <c r="HB11" s="550"/>
      <c r="HC11" s="550"/>
      <c r="HD11" s="550"/>
      <c r="HE11" s="550"/>
      <c r="HF11" s="550"/>
      <c r="HG11" s="550"/>
      <c r="HH11" s="550"/>
      <c r="HI11" s="550"/>
      <c r="HJ11" s="550"/>
      <c r="HK11" s="550"/>
      <c r="HL11" s="550"/>
      <c r="HM11" s="550"/>
      <c r="HN11" s="550"/>
      <c r="HO11" s="550"/>
      <c r="HP11" s="550"/>
      <c r="HQ11" s="550"/>
      <c r="HR11" s="550"/>
      <c r="HS11" s="550"/>
      <c r="HT11" s="550"/>
      <c r="HU11" s="550"/>
      <c r="HV11" s="550"/>
      <c r="HW11" s="550"/>
    </row>
    <row r="12" spans="1:231" s="552" customFormat="1" ht="18.75">
      <c r="A12" s="726" t="s">
        <v>335</v>
      </c>
      <c r="B12" s="798" t="s">
        <v>426</v>
      </c>
      <c r="C12" s="635"/>
      <c r="D12" s="729" t="s">
        <v>363</v>
      </c>
      <c r="E12" s="729"/>
      <c r="F12" s="635"/>
      <c r="G12" s="729">
        <v>1.5</v>
      </c>
      <c r="H12" s="729">
        <v>45</v>
      </c>
      <c r="I12" s="729">
        <v>18</v>
      </c>
      <c r="J12" s="729"/>
      <c r="K12" s="729"/>
      <c r="L12" s="729">
        <v>18</v>
      </c>
      <c r="M12" s="729">
        <v>27</v>
      </c>
      <c r="N12" s="635"/>
      <c r="O12" s="635"/>
      <c r="P12" s="635"/>
      <c r="Q12" s="729"/>
      <c r="R12" s="729"/>
      <c r="S12" s="729"/>
      <c r="T12" s="729"/>
      <c r="U12" s="729"/>
      <c r="V12" s="729">
        <v>2</v>
      </c>
      <c r="W12" s="644"/>
      <c r="X12" s="631"/>
      <c r="Y12" s="631"/>
      <c r="Z12" s="550"/>
      <c r="AA12" s="551" t="s">
        <v>405</v>
      </c>
      <c r="AB12" s="551" t="s">
        <v>405</v>
      </c>
      <c r="AC12" s="551" t="s">
        <v>405</v>
      </c>
      <c r="AD12" s="551" t="s">
        <v>405</v>
      </c>
      <c r="AE12" s="551" t="s">
        <v>405</v>
      </c>
      <c r="AF12" s="551" t="s">
        <v>405</v>
      </c>
      <c r="AG12" s="551" t="s">
        <v>405</v>
      </c>
      <c r="AH12" s="551" t="s">
        <v>405</v>
      </c>
      <c r="AI12" s="551" t="s">
        <v>404</v>
      </c>
      <c r="AJ12" s="551" t="s">
        <v>405</v>
      </c>
      <c r="AK12" s="551" t="s">
        <v>405</v>
      </c>
      <c r="AL12" s="551" t="s">
        <v>405</v>
      </c>
      <c r="AM12" s="550"/>
      <c r="AN12" s="550"/>
      <c r="AO12" s="550"/>
      <c r="AP12" s="550"/>
      <c r="AQ12" s="550"/>
      <c r="AR12" s="550"/>
      <c r="AS12" s="550"/>
      <c r="AT12" s="550"/>
      <c r="AU12" s="550"/>
      <c r="AV12" s="550"/>
      <c r="AW12" s="550"/>
      <c r="AX12" s="550"/>
      <c r="AY12" s="551"/>
      <c r="AZ12" s="550"/>
      <c r="BA12" s="550"/>
      <c r="BB12" s="550"/>
      <c r="BC12" s="550"/>
      <c r="BD12" s="550"/>
      <c r="BE12" s="550"/>
      <c r="BF12" s="550"/>
      <c r="BG12" s="550"/>
      <c r="BH12" s="550"/>
      <c r="BI12" s="550"/>
      <c r="BJ12" s="550"/>
      <c r="BK12" s="550"/>
      <c r="BL12" s="550"/>
      <c r="BM12" s="550"/>
      <c r="BN12" s="550"/>
      <c r="BO12" s="550"/>
      <c r="BP12" s="550"/>
      <c r="BQ12" s="550"/>
      <c r="BR12" s="550"/>
      <c r="BS12" s="550"/>
      <c r="BT12" s="550"/>
      <c r="BU12" s="550"/>
      <c r="BV12" s="550"/>
      <c r="BW12" s="550"/>
      <c r="BX12" s="550"/>
      <c r="BY12" s="550"/>
      <c r="BZ12" s="550"/>
      <c r="CA12" s="550"/>
      <c r="CB12" s="550"/>
      <c r="CC12" s="550"/>
      <c r="CD12" s="550"/>
      <c r="CE12" s="550"/>
      <c r="CF12" s="550"/>
      <c r="CG12" s="550"/>
      <c r="CH12" s="550"/>
      <c r="CI12" s="550"/>
      <c r="CJ12" s="550"/>
      <c r="CK12" s="550"/>
      <c r="CL12" s="550"/>
      <c r="CM12" s="550"/>
      <c r="CN12" s="550"/>
      <c r="CO12" s="550"/>
      <c r="CP12" s="550"/>
      <c r="CQ12" s="550"/>
      <c r="CR12" s="550"/>
      <c r="CS12" s="550"/>
      <c r="CT12" s="550"/>
      <c r="CU12" s="550"/>
      <c r="CV12" s="550"/>
      <c r="CW12" s="550"/>
      <c r="CX12" s="550"/>
      <c r="CY12" s="550"/>
      <c r="CZ12" s="550"/>
      <c r="DA12" s="550"/>
      <c r="DB12" s="550"/>
      <c r="DC12" s="550"/>
      <c r="DD12" s="550"/>
      <c r="DE12" s="550"/>
      <c r="DF12" s="550"/>
      <c r="DG12" s="550"/>
      <c r="DH12" s="550"/>
      <c r="DI12" s="550"/>
      <c r="DJ12" s="550"/>
      <c r="DK12" s="550"/>
      <c r="DL12" s="550"/>
      <c r="DM12" s="550"/>
      <c r="DN12" s="550"/>
      <c r="DO12" s="550"/>
      <c r="DP12" s="550"/>
      <c r="DQ12" s="550"/>
      <c r="DR12" s="550"/>
      <c r="DS12" s="550"/>
      <c r="DT12" s="550"/>
      <c r="DU12" s="550"/>
      <c r="DV12" s="550"/>
      <c r="DW12" s="550"/>
      <c r="DX12" s="550"/>
      <c r="DY12" s="550"/>
      <c r="DZ12" s="550"/>
      <c r="EA12" s="550"/>
      <c r="EB12" s="550"/>
      <c r="EC12" s="550"/>
      <c r="ED12" s="550"/>
      <c r="EE12" s="550"/>
      <c r="EF12" s="550"/>
      <c r="EG12" s="550"/>
      <c r="EH12" s="550"/>
      <c r="EI12" s="550"/>
      <c r="EJ12" s="550"/>
      <c r="EK12" s="550"/>
      <c r="EL12" s="550"/>
      <c r="EM12" s="550"/>
      <c r="EN12" s="550"/>
      <c r="EO12" s="550"/>
      <c r="EP12" s="550"/>
      <c r="EQ12" s="550"/>
      <c r="ER12" s="550"/>
      <c r="ES12" s="550"/>
      <c r="ET12" s="550"/>
      <c r="EU12" s="550"/>
      <c r="EV12" s="550"/>
      <c r="EW12" s="550"/>
      <c r="EX12" s="550"/>
      <c r="EY12" s="550"/>
      <c r="EZ12" s="550"/>
      <c r="FA12" s="550"/>
      <c r="FB12" s="550"/>
      <c r="FC12" s="550"/>
      <c r="FD12" s="550"/>
      <c r="FE12" s="550"/>
      <c r="FF12" s="550"/>
      <c r="FG12" s="550"/>
      <c r="FH12" s="550"/>
      <c r="FI12" s="550"/>
      <c r="FJ12" s="550"/>
      <c r="FK12" s="550"/>
      <c r="FL12" s="550"/>
      <c r="FM12" s="550"/>
      <c r="FN12" s="550"/>
      <c r="FO12" s="550"/>
      <c r="FP12" s="550"/>
      <c r="FQ12" s="550"/>
      <c r="FR12" s="550"/>
      <c r="FS12" s="550"/>
      <c r="FT12" s="550"/>
      <c r="FU12" s="550"/>
      <c r="FV12" s="550"/>
      <c r="FW12" s="550"/>
      <c r="FX12" s="550"/>
      <c r="FY12" s="550"/>
      <c r="FZ12" s="550"/>
      <c r="GA12" s="550"/>
      <c r="GB12" s="550"/>
      <c r="GC12" s="550"/>
      <c r="GD12" s="550"/>
      <c r="GE12" s="550"/>
      <c r="GF12" s="550"/>
      <c r="GG12" s="550"/>
      <c r="GH12" s="550"/>
      <c r="GI12" s="550"/>
      <c r="GJ12" s="550"/>
      <c r="GK12" s="550"/>
      <c r="GL12" s="550"/>
      <c r="GM12" s="550"/>
      <c r="GN12" s="550"/>
      <c r="GO12" s="550"/>
      <c r="GP12" s="550"/>
      <c r="GQ12" s="550"/>
      <c r="GR12" s="550"/>
      <c r="GS12" s="550"/>
      <c r="GT12" s="550"/>
      <c r="GU12" s="550"/>
      <c r="GV12" s="550"/>
      <c r="GW12" s="550"/>
      <c r="GX12" s="550"/>
      <c r="GY12" s="550"/>
      <c r="GZ12" s="550"/>
      <c r="HA12" s="550"/>
      <c r="HB12" s="550"/>
      <c r="HC12" s="550"/>
      <c r="HD12" s="550"/>
      <c r="HE12" s="550"/>
      <c r="HF12" s="550"/>
      <c r="HG12" s="550"/>
      <c r="HH12" s="550"/>
      <c r="HI12" s="550"/>
      <c r="HJ12" s="550"/>
      <c r="HK12" s="550"/>
      <c r="HL12" s="550"/>
      <c r="HM12" s="550"/>
      <c r="HN12" s="550"/>
      <c r="HO12" s="550"/>
      <c r="HP12" s="550"/>
      <c r="HQ12" s="550"/>
      <c r="HR12" s="550"/>
      <c r="HS12" s="550"/>
      <c r="HT12" s="550"/>
      <c r="HU12" s="550"/>
      <c r="HV12" s="550"/>
      <c r="HW12" s="550"/>
    </row>
    <row r="13" spans="1:231" s="552" customFormat="1" ht="19.5">
      <c r="A13" s="726" t="s">
        <v>345</v>
      </c>
      <c r="B13" s="799" t="s">
        <v>427</v>
      </c>
      <c r="C13" s="728"/>
      <c r="D13" s="729" t="s">
        <v>363</v>
      </c>
      <c r="E13" s="729"/>
      <c r="F13" s="805"/>
      <c r="G13" s="729">
        <v>1.5</v>
      </c>
      <c r="H13" s="729">
        <v>45</v>
      </c>
      <c r="I13" s="729">
        <v>18</v>
      </c>
      <c r="J13" s="729">
        <v>9</v>
      </c>
      <c r="K13" s="729"/>
      <c r="L13" s="729">
        <v>9</v>
      </c>
      <c r="M13" s="729">
        <v>27</v>
      </c>
      <c r="N13" s="728"/>
      <c r="O13" s="728"/>
      <c r="P13" s="728"/>
      <c r="Q13" s="729"/>
      <c r="R13" s="729"/>
      <c r="S13" s="729"/>
      <c r="T13" s="729"/>
      <c r="U13" s="729"/>
      <c r="V13" s="729">
        <v>2</v>
      </c>
      <c r="W13" s="644"/>
      <c r="X13" s="631"/>
      <c r="Y13" s="631"/>
      <c r="Z13" s="550"/>
      <c r="AA13" s="551" t="s">
        <v>405</v>
      </c>
      <c r="AB13" s="551" t="s">
        <v>405</v>
      </c>
      <c r="AC13" s="551" t="s">
        <v>405</v>
      </c>
      <c r="AD13" s="551" t="s">
        <v>405</v>
      </c>
      <c r="AE13" s="551" t="s">
        <v>405</v>
      </c>
      <c r="AF13" s="551" t="s">
        <v>405</v>
      </c>
      <c r="AG13" s="551" t="s">
        <v>405</v>
      </c>
      <c r="AH13" s="551" t="s">
        <v>405</v>
      </c>
      <c r="AI13" s="551" t="s">
        <v>404</v>
      </c>
      <c r="AJ13" s="551" t="s">
        <v>405</v>
      </c>
      <c r="AK13" s="551" t="s">
        <v>405</v>
      </c>
      <c r="AL13" s="551" t="s">
        <v>405</v>
      </c>
      <c r="AM13" s="550"/>
      <c r="AN13" s="550"/>
      <c r="AO13" s="550"/>
      <c r="AP13" s="550"/>
      <c r="AQ13" s="550"/>
      <c r="AR13" s="550"/>
      <c r="AS13" s="550"/>
      <c r="AT13" s="550"/>
      <c r="AU13" s="550"/>
      <c r="AV13" s="550"/>
      <c r="AW13" s="550"/>
      <c r="AX13" s="550"/>
      <c r="AY13" s="551"/>
      <c r="AZ13" s="550"/>
      <c r="BA13" s="550"/>
      <c r="BB13" s="550"/>
      <c r="BC13" s="550"/>
      <c r="BD13" s="550"/>
      <c r="BE13" s="550"/>
      <c r="BF13" s="550"/>
      <c r="BG13" s="550"/>
      <c r="BH13" s="550"/>
      <c r="BI13" s="550"/>
      <c r="BJ13" s="550"/>
      <c r="BK13" s="550"/>
      <c r="BL13" s="550"/>
      <c r="BM13" s="550"/>
      <c r="BN13" s="550"/>
      <c r="BO13" s="550"/>
      <c r="BP13" s="550"/>
      <c r="BQ13" s="550"/>
      <c r="BR13" s="550"/>
      <c r="BS13" s="550"/>
      <c r="BT13" s="550"/>
      <c r="BU13" s="550"/>
      <c r="BV13" s="550"/>
      <c r="BW13" s="550"/>
      <c r="BX13" s="550"/>
      <c r="BY13" s="550"/>
      <c r="BZ13" s="550"/>
      <c r="CA13" s="550"/>
      <c r="CB13" s="550"/>
      <c r="CC13" s="550"/>
      <c r="CD13" s="550"/>
      <c r="CE13" s="550"/>
      <c r="CF13" s="550"/>
      <c r="CG13" s="550"/>
      <c r="CH13" s="550"/>
      <c r="CI13" s="550"/>
      <c r="CJ13" s="550"/>
      <c r="CK13" s="550"/>
      <c r="CL13" s="550"/>
      <c r="CM13" s="550"/>
      <c r="CN13" s="550"/>
      <c r="CO13" s="550"/>
      <c r="CP13" s="550"/>
      <c r="CQ13" s="550"/>
      <c r="CR13" s="550"/>
      <c r="CS13" s="550"/>
      <c r="CT13" s="550"/>
      <c r="CU13" s="550"/>
      <c r="CV13" s="550"/>
      <c r="CW13" s="550"/>
      <c r="CX13" s="550"/>
      <c r="CY13" s="550"/>
      <c r="CZ13" s="550"/>
      <c r="DA13" s="550"/>
      <c r="DB13" s="550"/>
      <c r="DC13" s="550"/>
      <c r="DD13" s="550"/>
      <c r="DE13" s="550"/>
      <c r="DF13" s="550"/>
      <c r="DG13" s="550"/>
      <c r="DH13" s="550"/>
      <c r="DI13" s="550"/>
      <c r="DJ13" s="550"/>
      <c r="DK13" s="550"/>
      <c r="DL13" s="550"/>
      <c r="DM13" s="550"/>
      <c r="DN13" s="550"/>
      <c r="DO13" s="550"/>
      <c r="DP13" s="550"/>
      <c r="DQ13" s="550"/>
      <c r="DR13" s="550"/>
      <c r="DS13" s="550"/>
      <c r="DT13" s="550"/>
      <c r="DU13" s="550"/>
      <c r="DV13" s="550"/>
      <c r="DW13" s="550"/>
      <c r="DX13" s="550"/>
      <c r="DY13" s="550"/>
      <c r="DZ13" s="550"/>
      <c r="EA13" s="550"/>
      <c r="EB13" s="550"/>
      <c r="EC13" s="550"/>
      <c r="ED13" s="550"/>
      <c r="EE13" s="550"/>
      <c r="EF13" s="550"/>
      <c r="EG13" s="550"/>
      <c r="EH13" s="550"/>
      <c r="EI13" s="550"/>
      <c r="EJ13" s="550"/>
      <c r="EK13" s="550"/>
      <c r="EL13" s="550"/>
      <c r="EM13" s="550"/>
      <c r="EN13" s="550"/>
      <c r="EO13" s="550"/>
      <c r="EP13" s="550"/>
      <c r="EQ13" s="550"/>
      <c r="ER13" s="550"/>
      <c r="ES13" s="550"/>
      <c r="ET13" s="550"/>
      <c r="EU13" s="550"/>
      <c r="EV13" s="550"/>
      <c r="EW13" s="550"/>
      <c r="EX13" s="550"/>
      <c r="EY13" s="550"/>
      <c r="EZ13" s="550"/>
      <c r="FA13" s="550"/>
      <c r="FB13" s="550"/>
      <c r="FC13" s="550"/>
      <c r="FD13" s="550"/>
      <c r="FE13" s="550"/>
      <c r="FF13" s="550"/>
      <c r="FG13" s="550"/>
      <c r="FH13" s="550"/>
      <c r="FI13" s="550"/>
      <c r="FJ13" s="550"/>
      <c r="FK13" s="550"/>
      <c r="FL13" s="550"/>
      <c r="FM13" s="550"/>
      <c r="FN13" s="550"/>
      <c r="FO13" s="550"/>
      <c r="FP13" s="550"/>
      <c r="FQ13" s="550"/>
      <c r="FR13" s="550"/>
      <c r="FS13" s="550"/>
      <c r="FT13" s="550"/>
      <c r="FU13" s="550"/>
      <c r="FV13" s="550"/>
      <c r="FW13" s="550"/>
      <c r="FX13" s="550"/>
      <c r="FY13" s="550"/>
      <c r="FZ13" s="550"/>
      <c r="GA13" s="550"/>
      <c r="GB13" s="550"/>
      <c r="GC13" s="550"/>
      <c r="GD13" s="550"/>
      <c r="GE13" s="550"/>
      <c r="GF13" s="550"/>
      <c r="GG13" s="550"/>
      <c r="GH13" s="550"/>
      <c r="GI13" s="550"/>
      <c r="GJ13" s="550"/>
      <c r="GK13" s="550"/>
      <c r="GL13" s="550"/>
      <c r="GM13" s="550"/>
      <c r="GN13" s="550"/>
      <c r="GO13" s="550"/>
      <c r="GP13" s="550"/>
      <c r="GQ13" s="550"/>
      <c r="GR13" s="550"/>
      <c r="GS13" s="550"/>
      <c r="GT13" s="550"/>
      <c r="GU13" s="550"/>
      <c r="GV13" s="550"/>
      <c r="GW13" s="550"/>
      <c r="GX13" s="550"/>
      <c r="GY13" s="550"/>
      <c r="GZ13" s="550"/>
      <c r="HA13" s="550"/>
      <c r="HB13" s="550"/>
      <c r="HC13" s="550"/>
      <c r="HD13" s="550"/>
      <c r="HE13" s="550"/>
      <c r="HF13" s="550"/>
      <c r="HG13" s="550"/>
      <c r="HH13" s="550"/>
      <c r="HI13" s="550"/>
      <c r="HJ13" s="550"/>
      <c r="HK13" s="550"/>
      <c r="HL13" s="550"/>
      <c r="HM13" s="550"/>
      <c r="HN13" s="550"/>
      <c r="HO13" s="550"/>
      <c r="HP13" s="550"/>
      <c r="HQ13" s="550"/>
      <c r="HR13" s="550"/>
      <c r="HS13" s="550"/>
      <c r="HT13" s="550"/>
      <c r="HU13" s="550"/>
      <c r="HV13" s="550"/>
      <c r="HW13" s="550"/>
    </row>
    <row r="14" spans="1:231" s="552" customFormat="1" ht="37.5">
      <c r="A14" s="615" t="s">
        <v>296</v>
      </c>
      <c r="B14" s="568" t="s">
        <v>242</v>
      </c>
      <c r="C14" s="543" t="s">
        <v>363</v>
      </c>
      <c r="D14" s="543"/>
      <c r="E14" s="543"/>
      <c r="F14" s="638"/>
      <c r="G14" s="543">
        <v>3.5</v>
      </c>
      <c r="H14" s="543">
        <v>105</v>
      </c>
      <c r="I14" s="543">
        <v>54</v>
      </c>
      <c r="J14" s="543">
        <v>27</v>
      </c>
      <c r="K14" s="543">
        <v>27</v>
      </c>
      <c r="L14" s="543"/>
      <c r="M14" s="543">
        <v>51</v>
      </c>
      <c r="N14" s="543"/>
      <c r="O14" s="543"/>
      <c r="P14" s="543"/>
      <c r="Q14" s="543"/>
      <c r="R14" s="543"/>
      <c r="S14" s="543"/>
      <c r="T14" s="543"/>
      <c r="U14" s="543"/>
      <c r="V14" s="543">
        <v>6</v>
      </c>
      <c r="W14" s="650"/>
      <c r="X14" s="543"/>
      <c r="Y14" s="564"/>
      <c r="Z14" s="550"/>
      <c r="AA14" s="551" t="s">
        <v>405</v>
      </c>
      <c r="AB14" s="551" t="s">
        <v>405</v>
      </c>
      <c r="AC14" s="551" t="s">
        <v>405</v>
      </c>
      <c r="AD14" s="551" t="s">
        <v>405</v>
      </c>
      <c r="AE14" s="551" t="s">
        <v>405</v>
      </c>
      <c r="AF14" s="551" t="s">
        <v>405</v>
      </c>
      <c r="AG14" s="551" t="s">
        <v>405</v>
      </c>
      <c r="AH14" s="551" t="s">
        <v>405</v>
      </c>
      <c r="AI14" s="551" t="s">
        <v>404</v>
      </c>
      <c r="AJ14" s="551" t="s">
        <v>405</v>
      </c>
      <c r="AK14" s="551" t="s">
        <v>405</v>
      </c>
      <c r="AL14" s="551" t="s">
        <v>405</v>
      </c>
      <c r="AM14" s="550"/>
      <c r="AN14" s="550"/>
      <c r="AO14" s="550"/>
      <c r="AP14" s="550"/>
      <c r="AQ14" s="550"/>
      <c r="AR14" s="550"/>
      <c r="AS14" s="550"/>
      <c r="AT14" s="550"/>
      <c r="AU14" s="550"/>
      <c r="AV14" s="550"/>
      <c r="AW14" s="550"/>
      <c r="AX14" s="550"/>
      <c r="AY14" s="551"/>
      <c r="AZ14" s="550"/>
      <c r="BA14" s="550"/>
      <c r="BB14" s="550"/>
      <c r="BC14" s="550"/>
      <c r="BD14" s="550"/>
      <c r="BE14" s="550"/>
      <c r="BF14" s="550"/>
      <c r="BG14" s="550"/>
      <c r="BH14" s="550"/>
      <c r="BI14" s="550"/>
      <c r="BJ14" s="550"/>
      <c r="BK14" s="550"/>
      <c r="BL14" s="550"/>
      <c r="BM14" s="550"/>
      <c r="BN14" s="550"/>
      <c r="BO14" s="550"/>
      <c r="BP14" s="550"/>
      <c r="BQ14" s="550"/>
      <c r="BR14" s="550"/>
      <c r="BS14" s="550"/>
      <c r="BT14" s="550"/>
      <c r="BU14" s="550"/>
      <c r="BV14" s="550"/>
      <c r="BW14" s="550"/>
      <c r="BX14" s="550"/>
      <c r="BY14" s="550"/>
      <c r="BZ14" s="550"/>
      <c r="CA14" s="550"/>
      <c r="CB14" s="550"/>
      <c r="CC14" s="550"/>
      <c r="CD14" s="550"/>
      <c r="CE14" s="550"/>
      <c r="CF14" s="550"/>
      <c r="CG14" s="550"/>
      <c r="CH14" s="550"/>
      <c r="CI14" s="550"/>
      <c r="CJ14" s="550"/>
      <c r="CK14" s="550"/>
      <c r="CL14" s="550"/>
      <c r="CM14" s="550"/>
      <c r="CN14" s="550"/>
      <c r="CO14" s="550"/>
      <c r="CP14" s="550"/>
      <c r="CQ14" s="550"/>
      <c r="CR14" s="550"/>
      <c r="CS14" s="550"/>
      <c r="CT14" s="550"/>
      <c r="CU14" s="550"/>
      <c r="CV14" s="550"/>
      <c r="CW14" s="550"/>
      <c r="CX14" s="550"/>
      <c r="CY14" s="550"/>
      <c r="CZ14" s="550"/>
      <c r="DA14" s="550"/>
      <c r="DB14" s="550"/>
      <c r="DC14" s="550"/>
      <c r="DD14" s="550"/>
      <c r="DE14" s="550"/>
      <c r="DF14" s="550"/>
      <c r="DG14" s="550"/>
      <c r="DH14" s="550"/>
      <c r="DI14" s="550"/>
      <c r="DJ14" s="550"/>
      <c r="DK14" s="550"/>
      <c r="DL14" s="550"/>
      <c r="DM14" s="550"/>
      <c r="DN14" s="550"/>
      <c r="DO14" s="550"/>
      <c r="DP14" s="550"/>
      <c r="DQ14" s="550"/>
      <c r="DR14" s="550"/>
      <c r="DS14" s="550"/>
      <c r="DT14" s="550"/>
      <c r="DU14" s="550"/>
      <c r="DV14" s="550"/>
      <c r="DW14" s="550"/>
      <c r="DX14" s="550"/>
      <c r="DY14" s="550"/>
      <c r="DZ14" s="550"/>
      <c r="EA14" s="550"/>
      <c r="EB14" s="550"/>
      <c r="EC14" s="550"/>
      <c r="ED14" s="550"/>
      <c r="EE14" s="550"/>
      <c r="EF14" s="550"/>
      <c r="EG14" s="550"/>
      <c r="EH14" s="550"/>
      <c r="EI14" s="550"/>
      <c r="EJ14" s="550"/>
      <c r="EK14" s="550"/>
      <c r="EL14" s="550"/>
      <c r="EM14" s="550"/>
      <c r="EN14" s="550"/>
      <c r="EO14" s="550"/>
      <c r="EP14" s="550"/>
      <c r="EQ14" s="550"/>
      <c r="ER14" s="550"/>
      <c r="ES14" s="550"/>
      <c r="ET14" s="550"/>
      <c r="EU14" s="550"/>
      <c r="EV14" s="550"/>
      <c r="EW14" s="550"/>
      <c r="EX14" s="550"/>
      <c r="EY14" s="550"/>
      <c r="EZ14" s="550"/>
      <c r="FA14" s="550"/>
      <c r="FB14" s="550"/>
      <c r="FC14" s="550"/>
      <c r="FD14" s="550"/>
      <c r="FE14" s="550"/>
      <c r="FF14" s="550"/>
      <c r="FG14" s="550"/>
      <c r="FH14" s="550"/>
      <c r="FI14" s="550"/>
      <c r="FJ14" s="550"/>
      <c r="FK14" s="550"/>
      <c r="FL14" s="550"/>
      <c r="FM14" s="550"/>
      <c r="FN14" s="550"/>
      <c r="FO14" s="550"/>
      <c r="FP14" s="550"/>
      <c r="FQ14" s="550"/>
      <c r="FR14" s="550"/>
      <c r="FS14" s="550"/>
      <c r="FT14" s="550"/>
      <c r="FU14" s="550"/>
      <c r="FV14" s="550"/>
      <c r="FW14" s="550"/>
      <c r="FX14" s="550"/>
      <c r="FY14" s="550"/>
      <c r="FZ14" s="550"/>
      <c r="GA14" s="550"/>
      <c r="GB14" s="550"/>
      <c r="GC14" s="550"/>
      <c r="GD14" s="550"/>
      <c r="GE14" s="550"/>
      <c r="GF14" s="550"/>
      <c r="GG14" s="550"/>
      <c r="GH14" s="550"/>
      <c r="GI14" s="550"/>
      <c r="GJ14" s="550"/>
      <c r="GK14" s="550"/>
      <c r="GL14" s="550"/>
      <c r="GM14" s="550"/>
      <c r="GN14" s="550"/>
      <c r="GO14" s="550"/>
      <c r="GP14" s="550"/>
      <c r="GQ14" s="550"/>
      <c r="GR14" s="550"/>
      <c r="GS14" s="550"/>
      <c r="GT14" s="550"/>
      <c r="GU14" s="550"/>
      <c r="GV14" s="550"/>
      <c r="GW14" s="550"/>
      <c r="GX14" s="550"/>
      <c r="GY14" s="550"/>
      <c r="GZ14" s="550"/>
      <c r="HA14" s="550"/>
      <c r="HB14" s="550"/>
      <c r="HC14" s="550"/>
      <c r="HD14" s="550"/>
      <c r="HE14" s="550"/>
      <c r="HF14" s="550"/>
      <c r="HG14" s="550"/>
      <c r="HH14" s="550"/>
      <c r="HI14" s="550"/>
      <c r="HJ14" s="550"/>
      <c r="HK14" s="550"/>
      <c r="HL14" s="550"/>
      <c r="HM14" s="550"/>
      <c r="HN14" s="550"/>
      <c r="HO14" s="550"/>
      <c r="HP14" s="550"/>
      <c r="HQ14" s="550"/>
      <c r="HR14" s="550"/>
      <c r="HS14" s="550"/>
      <c r="HT14" s="550"/>
      <c r="HU14" s="550"/>
      <c r="HV14" s="550"/>
      <c r="HW14" s="550"/>
    </row>
    <row r="15" spans="1:231" s="552" customFormat="1" ht="37.5">
      <c r="A15" s="617" t="s">
        <v>250</v>
      </c>
      <c r="B15" s="806" t="s">
        <v>428</v>
      </c>
      <c r="C15" s="543"/>
      <c r="D15" s="543" t="s">
        <v>363</v>
      </c>
      <c r="E15" s="543"/>
      <c r="F15" s="543"/>
      <c r="G15" s="543">
        <v>6</v>
      </c>
      <c r="H15" s="543">
        <v>180</v>
      </c>
      <c r="I15" s="543">
        <v>72</v>
      </c>
      <c r="J15" s="543">
        <v>36</v>
      </c>
      <c r="K15" s="543">
        <v>36</v>
      </c>
      <c r="L15" s="543"/>
      <c r="M15" s="543">
        <v>108</v>
      </c>
      <c r="N15" s="543"/>
      <c r="O15" s="543"/>
      <c r="P15" s="543"/>
      <c r="Q15" s="543"/>
      <c r="R15" s="543"/>
      <c r="S15" s="543"/>
      <c r="T15" s="543"/>
      <c r="U15" s="543"/>
      <c r="V15" s="543">
        <v>8</v>
      </c>
      <c r="W15" s="650"/>
      <c r="X15" s="543"/>
      <c r="Y15" s="564"/>
      <c r="Z15" s="550"/>
      <c r="AA15" s="551" t="s">
        <v>405</v>
      </c>
      <c r="AB15" s="551" t="s">
        <v>405</v>
      </c>
      <c r="AC15" s="551" t="s">
        <v>405</v>
      </c>
      <c r="AD15" s="551" t="s">
        <v>405</v>
      </c>
      <c r="AE15" s="551" t="s">
        <v>405</v>
      </c>
      <c r="AF15" s="551" t="s">
        <v>405</v>
      </c>
      <c r="AG15" s="551" t="s">
        <v>405</v>
      </c>
      <c r="AH15" s="551" t="s">
        <v>405</v>
      </c>
      <c r="AI15" s="551" t="s">
        <v>404</v>
      </c>
      <c r="AJ15" s="551" t="s">
        <v>405</v>
      </c>
      <c r="AK15" s="551" t="s">
        <v>405</v>
      </c>
      <c r="AL15" s="551" t="s">
        <v>405</v>
      </c>
      <c r="AM15" s="550"/>
      <c r="AN15" s="550"/>
      <c r="AO15" s="550"/>
      <c r="AP15" s="550"/>
      <c r="AQ15" s="550"/>
      <c r="AR15" s="550"/>
      <c r="AS15" s="550"/>
      <c r="AT15" s="550"/>
      <c r="AU15" s="550"/>
      <c r="AV15" s="550"/>
      <c r="AW15" s="550"/>
      <c r="AX15" s="550"/>
      <c r="AY15" s="551"/>
      <c r="AZ15" s="550"/>
      <c r="BA15" s="550"/>
      <c r="BB15" s="550"/>
      <c r="BC15" s="550"/>
      <c r="BD15" s="550"/>
      <c r="BE15" s="550"/>
      <c r="BF15" s="550"/>
      <c r="BG15" s="550"/>
      <c r="BH15" s="550"/>
      <c r="BI15" s="550"/>
      <c r="BJ15" s="550"/>
      <c r="BK15" s="550"/>
      <c r="BL15" s="550"/>
      <c r="BM15" s="550"/>
      <c r="BN15" s="550"/>
      <c r="BO15" s="550"/>
      <c r="BP15" s="550"/>
      <c r="BQ15" s="550"/>
      <c r="BR15" s="550"/>
      <c r="BS15" s="550"/>
      <c r="BT15" s="550"/>
      <c r="BU15" s="550"/>
      <c r="BV15" s="550"/>
      <c r="BW15" s="550"/>
      <c r="BX15" s="550"/>
      <c r="BY15" s="550"/>
      <c r="BZ15" s="550"/>
      <c r="CA15" s="550"/>
      <c r="CB15" s="550"/>
      <c r="CC15" s="550"/>
      <c r="CD15" s="550"/>
      <c r="CE15" s="550"/>
      <c r="CF15" s="550"/>
      <c r="CG15" s="550"/>
      <c r="CH15" s="550"/>
      <c r="CI15" s="550"/>
      <c r="CJ15" s="550"/>
      <c r="CK15" s="550"/>
      <c r="CL15" s="550"/>
      <c r="CM15" s="550"/>
      <c r="CN15" s="550"/>
      <c r="CO15" s="550"/>
      <c r="CP15" s="550"/>
      <c r="CQ15" s="550"/>
      <c r="CR15" s="550"/>
      <c r="CS15" s="550"/>
      <c r="CT15" s="550"/>
      <c r="CU15" s="550"/>
      <c r="CV15" s="550"/>
      <c r="CW15" s="550"/>
      <c r="CX15" s="550"/>
      <c r="CY15" s="550"/>
      <c r="CZ15" s="550"/>
      <c r="DA15" s="550"/>
      <c r="DB15" s="550"/>
      <c r="DC15" s="550"/>
      <c r="DD15" s="550"/>
      <c r="DE15" s="550"/>
      <c r="DF15" s="550"/>
      <c r="DG15" s="550"/>
      <c r="DH15" s="550"/>
      <c r="DI15" s="550"/>
      <c r="DJ15" s="550"/>
      <c r="DK15" s="550"/>
      <c r="DL15" s="550"/>
      <c r="DM15" s="550"/>
      <c r="DN15" s="550"/>
      <c r="DO15" s="550"/>
      <c r="DP15" s="550"/>
      <c r="DQ15" s="550"/>
      <c r="DR15" s="550"/>
      <c r="DS15" s="550"/>
      <c r="DT15" s="550"/>
      <c r="DU15" s="550"/>
      <c r="DV15" s="550"/>
      <c r="DW15" s="550"/>
      <c r="DX15" s="550"/>
      <c r="DY15" s="550"/>
      <c r="DZ15" s="550"/>
      <c r="EA15" s="550"/>
      <c r="EB15" s="550"/>
      <c r="EC15" s="550"/>
      <c r="ED15" s="550"/>
      <c r="EE15" s="550"/>
      <c r="EF15" s="550"/>
      <c r="EG15" s="550"/>
      <c r="EH15" s="550"/>
      <c r="EI15" s="550"/>
      <c r="EJ15" s="550"/>
      <c r="EK15" s="550"/>
      <c r="EL15" s="550"/>
      <c r="EM15" s="550"/>
      <c r="EN15" s="550"/>
      <c r="EO15" s="550"/>
      <c r="EP15" s="550"/>
      <c r="EQ15" s="550"/>
      <c r="ER15" s="550"/>
      <c r="ES15" s="550"/>
      <c r="ET15" s="550"/>
      <c r="EU15" s="550"/>
      <c r="EV15" s="550"/>
      <c r="EW15" s="550"/>
      <c r="EX15" s="550"/>
      <c r="EY15" s="550"/>
      <c r="EZ15" s="550"/>
      <c r="FA15" s="550"/>
      <c r="FB15" s="550"/>
      <c r="FC15" s="550"/>
      <c r="FD15" s="550"/>
      <c r="FE15" s="550"/>
      <c r="FF15" s="550"/>
      <c r="FG15" s="550"/>
      <c r="FH15" s="550"/>
      <c r="FI15" s="550"/>
      <c r="FJ15" s="550"/>
      <c r="FK15" s="550"/>
      <c r="FL15" s="550"/>
      <c r="FM15" s="550"/>
      <c r="FN15" s="550"/>
      <c r="FO15" s="550"/>
      <c r="FP15" s="550"/>
      <c r="FQ15" s="550"/>
      <c r="FR15" s="550"/>
      <c r="FS15" s="550"/>
      <c r="FT15" s="550"/>
      <c r="FU15" s="550"/>
      <c r="FV15" s="550"/>
      <c r="FW15" s="550"/>
      <c r="FX15" s="550"/>
      <c r="FY15" s="550"/>
      <c r="FZ15" s="550"/>
      <c r="GA15" s="550"/>
      <c r="GB15" s="550"/>
      <c r="GC15" s="550"/>
      <c r="GD15" s="550"/>
      <c r="GE15" s="550"/>
      <c r="GF15" s="550"/>
      <c r="GG15" s="550"/>
      <c r="GH15" s="550"/>
      <c r="GI15" s="550"/>
      <c r="GJ15" s="550"/>
      <c r="GK15" s="550"/>
      <c r="GL15" s="550"/>
      <c r="GM15" s="550"/>
      <c r="GN15" s="550"/>
      <c r="GO15" s="550"/>
      <c r="GP15" s="550"/>
      <c r="GQ15" s="550"/>
      <c r="GR15" s="550"/>
      <c r="GS15" s="550"/>
      <c r="GT15" s="550"/>
      <c r="GU15" s="550"/>
      <c r="GV15" s="550"/>
      <c r="GW15" s="550"/>
      <c r="GX15" s="550"/>
      <c r="GY15" s="550"/>
      <c r="GZ15" s="550"/>
      <c r="HA15" s="550"/>
      <c r="HB15" s="550"/>
      <c r="HC15" s="550"/>
      <c r="HD15" s="550"/>
      <c r="HE15" s="550"/>
      <c r="HF15" s="550"/>
      <c r="HG15" s="550"/>
      <c r="HH15" s="550"/>
      <c r="HI15" s="550"/>
      <c r="HJ15" s="550"/>
      <c r="HK15" s="550"/>
      <c r="HL15" s="550"/>
      <c r="HM15" s="550"/>
      <c r="HN15" s="550"/>
      <c r="HO15" s="550"/>
      <c r="HP15" s="550"/>
      <c r="HQ15" s="550"/>
      <c r="HR15" s="550"/>
      <c r="HS15" s="550"/>
      <c r="HT15" s="550"/>
      <c r="HU15" s="550"/>
      <c r="HV15" s="550"/>
      <c r="HW15" s="550"/>
    </row>
    <row r="16" spans="1:231" s="552" customFormat="1" ht="37.5">
      <c r="A16" s="617" t="s">
        <v>299</v>
      </c>
      <c r="B16" s="806" t="s">
        <v>429</v>
      </c>
      <c r="C16" s="543"/>
      <c r="D16" s="543" t="s">
        <v>363</v>
      </c>
      <c r="E16" s="543"/>
      <c r="F16" s="543"/>
      <c r="G16" s="543">
        <v>6</v>
      </c>
      <c r="H16" s="543">
        <v>180</v>
      </c>
      <c r="I16" s="543">
        <v>72</v>
      </c>
      <c r="J16" s="543">
        <v>36</v>
      </c>
      <c r="K16" s="543">
        <v>36</v>
      </c>
      <c r="L16" s="543"/>
      <c r="M16" s="543">
        <v>108</v>
      </c>
      <c r="N16" s="543"/>
      <c r="O16" s="543"/>
      <c r="P16" s="543"/>
      <c r="Q16" s="543"/>
      <c r="R16" s="543"/>
      <c r="S16" s="543"/>
      <c r="T16" s="543"/>
      <c r="U16" s="543"/>
      <c r="V16" s="543">
        <v>8</v>
      </c>
      <c r="W16" s="650"/>
      <c r="X16" s="543"/>
      <c r="Y16" s="564"/>
      <c r="Z16" s="550"/>
      <c r="AA16" s="551" t="s">
        <v>405</v>
      </c>
      <c r="AB16" s="551" t="s">
        <v>405</v>
      </c>
      <c r="AC16" s="551" t="s">
        <v>405</v>
      </c>
      <c r="AD16" s="551" t="s">
        <v>405</v>
      </c>
      <c r="AE16" s="551" t="s">
        <v>405</v>
      </c>
      <c r="AF16" s="551" t="s">
        <v>405</v>
      </c>
      <c r="AG16" s="551" t="s">
        <v>405</v>
      </c>
      <c r="AH16" s="551" t="s">
        <v>405</v>
      </c>
      <c r="AI16" s="551" t="s">
        <v>404</v>
      </c>
      <c r="AJ16" s="551" t="s">
        <v>405</v>
      </c>
      <c r="AK16" s="551" t="s">
        <v>405</v>
      </c>
      <c r="AL16" s="551" t="s">
        <v>405</v>
      </c>
      <c r="AM16" s="550"/>
      <c r="AN16" s="550"/>
      <c r="AO16" s="550"/>
      <c r="AP16" s="550"/>
      <c r="AQ16" s="550"/>
      <c r="AR16" s="550"/>
      <c r="AS16" s="550"/>
      <c r="AT16" s="550"/>
      <c r="AU16" s="550"/>
      <c r="AV16" s="550"/>
      <c r="AW16" s="550"/>
      <c r="AX16" s="550"/>
      <c r="AY16" s="551"/>
      <c r="AZ16" s="550"/>
      <c r="BA16" s="550"/>
      <c r="BB16" s="550"/>
      <c r="BC16" s="550"/>
      <c r="BD16" s="550"/>
      <c r="BE16" s="550"/>
      <c r="BF16" s="550"/>
      <c r="BG16" s="550"/>
      <c r="BH16" s="550"/>
      <c r="BI16" s="550"/>
      <c r="BJ16" s="550"/>
      <c r="BK16" s="550"/>
      <c r="BL16" s="550"/>
      <c r="BM16" s="550"/>
      <c r="BN16" s="550"/>
      <c r="BO16" s="550"/>
      <c r="BP16" s="550"/>
      <c r="BQ16" s="550"/>
      <c r="BR16" s="550"/>
      <c r="BS16" s="550"/>
      <c r="BT16" s="550"/>
      <c r="BU16" s="550"/>
      <c r="BV16" s="550"/>
      <c r="BW16" s="550"/>
      <c r="BX16" s="550"/>
      <c r="BY16" s="550"/>
      <c r="BZ16" s="550"/>
      <c r="CA16" s="550"/>
      <c r="CB16" s="550"/>
      <c r="CC16" s="550"/>
      <c r="CD16" s="550"/>
      <c r="CE16" s="550"/>
      <c r="CF16" s="550"/>
      <c r="CG16" s="550"/>
      <c r="CH16" s="550"/>
      <c r="CI16" s="550"/>
      <c r="CJ16" s="550"/>
      <c r="CK16" s="550"/>
      <c r="CL16" s="550"/>
      <c r="CM16" s="550"/>
      <c r="CN16" s="550"/>
      <c r="CO16" s="550"/>
      <c r="CP16" s="550"/>
      <c r="CQ16" s="550"/>
      <c r="CR16" s="550"/>
      <c r="CS16" s="550"/>
      <c r="CT16" s="550"/>
      <c r="CU16" s="550"/>
      <c r="CV16" s="550"/>
      <c r="CW16" s="550"/>
      <c r="CX16" s="550"/>
      <c r="CY16" s="550"/>
      <c r="CZ16" s="550"/>
      <c r="DA16" s="550"/>
      <c r="DB16" s="550"/>
      <c r="DC16" s="550"/>
      <c r="DD16" s="550"/>
      <c r="DE16" s="550"/>
      <c r="DF16" s="550"/>
      <c r="DG16" s="550"/>
      <c r="DH16" s="550"/>
      <c r="DI16" s="550"/>
      <c r="DJ16" s="550"/>
      <c r="DK16" s="550"/>
      <c r="DL16" s="550"/>
      <c r="DM16" s="550"/>
      <c r="DN16" s="550"/>
      <c r="DO16" s="550"/>
      <c r="DP16" s="550"/>
      <c r="DQ16" s="550"/>
      <c r="DR16" s="550"/>
      <c r="DS16" s="550"/>
      <c r="DT16" s="550"/>
      <c r="DU16" s="550"/>
      <c r="DV16" s="550"/>
      <c r="DW16" s="550"/>
      <c r="DX16" s="550"/>
      <c r="DY16" s="550"/>
      <c r="DZ16" s="550"/>
      <c r="EA16" s="550"/>
      <c r="EB16" s="550"/>
      <c r="EC16" s="550"/>
      <c r="ED16" s="550"/>
      <c r="EE16" s="550"/>
      <c r="EF16" s="550"/>
      <c r="EG16" s="550"/>
      <c r="EH16" s="550"/>
      <c r="EI16" s="550"/>
      <c r="EJ16" s="550"/>
      <c r="EK16" s="550"/>
      <c r="EL16" s="550"/>
      <c r="EM16" s="550"/>
      <c r="EN16" s="550"/>
      <c r="EO16" s="550"/>
      <c r="EP16" s="550"/>
      <c r="EQ16" s="550"/>
      <c r="ER16" s="550"/>
      <c r="ES16" s="550"/>
      <c r="ET16" s="550"/>
      <c r="EU16" s="550"/>
      <c r="EV16" s="550"/>
      <c r="EW16" s="550"/>
      <c r="EX16" s="550"/>
      <c r="EY16" s="550"/>
      <c r="EZ16" s="550"/>
      <c r="FA16" s="550"/>
      <c r="FB16" s="550"/>
      <c r="FC16" s="550"/>
      <c r="FD16" s="550"/>
      <c r="FE16" s="550"/>
      <c r="FF16" s="550"/>
      <c r="FG16" s="550"/>
      <c r="FH16" s="550"/>
      <c r="FI16" s="550"/>
      <c r="FJ16" s="550"/>
      <c r="FK16" s="550"/>
      <c r="FL16" s="550"/>
      <c r="FM16" s="550"/>
      <c r="FN16" s="550"/>
      <c r="FO16" s="550"/>
      <c r="FP16" s="550"/>
      <c r="FQ16" s="550"/>
      <c r="FR16" s="550"/>
      <c r="FS16" s="550"/>
      <c r="FT16" s="550"/>
      <c r="FU16" s="550"/>
      <c r="FV16" s="550"/>
      <c r="FW16" s="550"/>
      <c r="FX16" s="550"/>
      <c r="FY16" s="550"/>
      <c r="FZ16" s="550"/>
      <c r="GA16" s="550"/>
      <c r="GB16" s="550"/>
      <c r="GC16" s="550"/>
      <c r="GD16" s="550"/>
      <c r="GE16" s="550"/>
      <c r="GF16" s="550"/>
      <c r="GG16" s="550"/>
      <c r="GH16" s="550"/>
      <c r="GI16" s="550"/>
      <c r="GJ16" s="550"/>
      <c r="GK16" s="550"/>
      <c r="GL16" s="550"/>
      <c r="GM16" s="550"/>
      <c r="GN16" s="550"/>
      <c r="GO16" s="550"/>
      <c r="GP16" s="550"/>
      <c r="GQ16" s="550"/>
      <c r="GR16" s="550"/>
      <c r="GS16" s="550"/>
      <c r="GT16" s="550"/>
      <c r="GU16" s="550"/>
      <c r="GV16" s="550"/>
      <c r="GW16" s="550"/>
      <c r="GX16" s="550"/>
      <c r="GY16" s="550"/>
      <c r="GZ16" s="550"/>
      <c r="HA16" s="550"/>
      <c r="HB16" s="550"/>
      <c r="HC16" s="550"/>
      <c r="HD16" s="550"/>
      <c r="HE16" s="550"/>
      <c r="HF16" s="550"/>
      <c r="HG16" s="550"/>
      <c r="HH16" s="550"/>
      <c r="HI16" s="550"/>
      <c r="HJ16" s="550"/>
      <c r="HK16" s="550"/>
      <c r="HL16" s="550"/>
      <c r="HM16" s="550"/>
      <c r="HN16" s="550"/>
      <c r="HO16" s="550"/>
      <c r="HP16" s="550"/>
      <c r="HQ16" s="550"/>
      <c r="HR16" s="550"/>
      <c r="HS16" s="550"/>
      <c r="HT16" s="550"/>
      <c r="HU16" s="550"/>
      <c r="HV16" s="550"/>
      <c r="HW16" s="550"/>
    </row>
    <row r="17" spans="1:51" s="552" customFormat="1" ht="37.5">
      <c r="A17" s="353"/>
      <c r="B17" s="807" t="s">
        <v>252</v>
      </c>
      <c r="C17" s="354"/>
      <c r="D17" s="352" t="s">
        <v>374</v>
      </c>
      <c r="E17" s="596"/>
      <c r="F17" s="595"/>
      <c r="G17" s="595"/>
      <c r="H17" s="595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AY17" s="594"/>
    </row>
    <row r="18" spans="1:51" s="552" customFormat="1" ht="18.75">
      <c r="A18" s="353"/>
      <c r="B18" s="594" t="s">
        <v>265</v>
      </c>
      <c r="C18" s="595">
        <v>3</v>
      </c>
      <c r="D18" s="596">
        <v>3</v>
      </c>
      <c r="E18" s="596"/>
      <c r="F18" s="595"/>
      <c r="G18" s="595"/>
      <c r="H18" s="595"/>
      <c r="I18" s="594"/>
      <c r="J18" s="594"/>
      <c r="K18" s="594"/>
      <c r="L18" s="594"/>
      <c r="M18" s="594"/>
      <c r="N18" s="594"/>
      <c r="O18" s="594"/>
      <c r="P18" s="594"/>
      <c r="Q18" s="594"/>
      <c r="R18" s="594"/>
      <c r="S18" s="594"/>
      <c r="T18" s="594"/>
      <c r="U18" s="594"/>
      <c r="V18" s="594">
        <v>24</v>
      </c>
      <c r="AY18" s="594"/>
    </row>
  </sheetData>
  <sheetProtection selectLockedCells="1" selectUnlockedCells="1"/>
  <mergeCells count="30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Y2:AY7"/>
    <mergeCell ref="AO7:AQ7"/>
    <mergeCell ref="AR7:AT7"/>
    <mergeCell ref="AU7:AW7"/>
    <mergeCell ref="F5:F7"/>
    <mergeCell ref="J5:J7"/>
    <mergeCell ref="K5:K7"/>
    <mergeCell ref="L5:L7"/>
    <mergeCell ref="N6:Y6"/>
    <mergeCell ref="AL7:AN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7"/>
  <sheetViews>
    <sheetView view="pageBreakPreview" zoomScale="70" zoomScaleNormal="50" zoomScaleSheetLayoutView="70" zoomScalePageLayoutView="0" workbookViewId="0" topLeftCell="A1">
      <selection activeCell="A2" sqref="A2:A7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hidden="1" customWidth="1"/>
    <col min="8" max="8" width="10.375" style="11" hidden="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hidden="1" customWidth="1"/>
    <col min="14" max="14" width="5.875" style="10" hidden="1" customWidth="1"/>
    <col min="15" max="16" width="6.25390625" style="10" hidden="1" customWidth="1"/>
    <col min="17" max="17" width="7.625" style="10" hidden="1" customWidth="1"/>
    <col min="18" max="21" width="6.25390625" style="10" hidden="1" customWidth="1"/>
    <col min="22" max="22" width="7.625" style="10" hidden="1" customWidth="1"/>
    <col min="23" max="23" width="15.00390625" style="10" customWidth="1"/>
    <col min="24" max="25" width="6.25390625" style="10" hidden="1" customWidth="1"/>
    <col min="26" max="26" width="8.75390625" style="10" hidden="1" customWidth="1"/>
    <col min="27" max="27" width="10.25390625" style="10" hidden="1" customWidth="1"/>
    <col min="28" max="50" width="0" style="10" hidden="1" customWidth="1"/>
    <col min="51" max="51" width="32.375" style="10" customWidth="1"/>
    <col min="52" max="16384" width="9.125" style="10" customWidth="1"/>
  </cols>
  <sheetData>
    <row r="1" spans="1:25" s="13" customFormat="1" ht="18.75">
      <c r="A1" s="1096" t="s">
        <v>433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8"/>
    </row>
    <row r="2" spans="1:51" s="13" customFormat="1" ht="12.75" customHeight="1">
      <c r="A2" s="1136" t="s">
        <v>32</v>
      </c>
      <c r="B2" s="1134" t="s">
        <v>101</v>
      </c>
      <c r="C2" s="1137" t="s">
        <v>355</v>
      </c>
      <c r="D2" s="1137"/>
      <c r="E2" s="1135"/>
      <c r="F2" s="1135"/>
      <c r="G2" s="1132" t="s">
        <v>102</v>
      </c>
      <c r="H2" s="1134" t="s">
        <v>108</v>
      </c>
      <c r="I2" s="1134"/>
      <c r="J2" s="1134"/>
      <c r="K2" s="1134"/>
      <c r="L2" s="1134"/>
      <c r="M2" s="1135"/>
      <c r="N2" s="1126"/>
      <c r="O2" s="1126"/>
      <c r="P2" s="1126"/>
      <c r="Q2" s="1126"/>
      <c r="R2" s="1126"/>
      <c r="S2" s="1126"/>
      <c r="T2" s="1126"/>
      <c r="U2" s="1126"/>
      <c r="V2" s="1126"/>
      <c r="W2" s="1126"/>
      <c r="X2" s="1126"/>
      <c r="Y2" s="1126"/>
      <c r="Z2" s="531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1126" t="s">
        <v>406</v>
      </c>
    </row>
    <row r="3" spans="1:51" s="13" customFormat="1" ht="12.75" customHeight="1">
      <c r="A3" s="1136"/>
      <c r="B3" s="1134"/>
      <c r="C3" s="1137"/>
      <c r="D3" s="1137"/>
      <c r="E3" s="1135"/>
      <c r="F3" s="1135"/>
      <c r="G3" s="1132"/>
      <c r="H3" s="1132" t="s">
        <v>109</v>
      </c>
      <c r="I3" s="1126" t="s">
        <v>112</v>
      </c>
      <c r="J3" s="1126"/>
      <c r="K3" s="1126"/>
      <c r="L3" s="1126"/>
      <c r="M3" s="1132" t="s">
        <v>115</v>
      </c>
      <c r="N3" s="1126" t="s">
        <v>34</v>
      </c>
      <c r="O3" s="1126"/>
      <c r="P3" s="1126"/>
      <c r="Q3" s="1126" t="s">
        <v>35</v>
      </c>
      <c r="R3" s="1126"/>
      <c r="S3" s="1126"/>
      <c r="T3" s="1126" t="s">
        <v>36</v>
      </c>
      <c r="U3" s="1126"/>
      <c r="V3" s="1126"/>
      <c r="W3" s="1126" t="s">
        <v>37</v>
      </c>
      <c r="X3" s="1126"/>
      <c r="Y3" s="112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1126"/>
    </row>
    <row r="4" spans="1:51" s="13" customFormat="1" ht="18.75" customHeight="1">
      <c r="A4" s="1136"/>
      <c r="B4" s="1134"/>
      <c r="C4" s="1132" t="s">
        <v>103</v>
      </c>
      <c r="D4" s="1132" t="s">
        <v>104</v>
      </c>
      <c r="E4" s="1134" t="s">
        <v>105</v>
      </c>
      <c r="F4" s="1135"/>
      <c r="G4" s="1132"/>
      <c r="H4" s="1132"/>
      <c r="I4" s="1132" t="s">
        <v>110</v>
      </c>
      <c r="J4" s="1134" t="s">
        <v>111</v>
      </c>
      <c r="K4" s="1135"/>
      <c r="L4" s="1135"/>
      <c r="M4" s="1132"/>
      <c r="N4" s="1126"/>
      <c r="O4" s="1126"/>
      <c r="P4" s="1126"/>
      <c r="Q4" s="1126"/>
      <c r="R4" s="1126"/>
      <c r="S4" s="1126"/>
      <c r="T4" s="1126"/>
      <c r="U4" s="1126"/>
      <c r="V4" s="1126"/>
      <c r="W4" s="1126"/>
      <c r="X4" s="1126"/>
      <c r="Y4" s="112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1126"/>
    </row>
    <row r="5" spans="1:51" s="13" customFormat="1" ht="15.75">
      <c r="A5" s="1136"/>
      <c r="B5" s="1134"/>
      <c r="C5" s="1132"/>
      <c r="D5" s="1132"/>
      <c r="E5" s="1132" t="s">
        <v>106</v>
      </c>
      <c r="F5" s="1132" t="s">
        <v>107</v>
      </c>
      <c r="G5" s="1132"/>
      <c r="H5" s="1132"/>
      <c r="I5" s="1132"/>
      <c r="J5" s="1132" t="s">
        <v>33</v>
      </c>
      <c r="K5" s="1132" t="s">
        <v>113</v>
      </c>
      <c r="L5" s="1132" t="s">
        <v>114</v>
      </c>
      <c r="M5" s="1132"/>
      <c r="N5" s="702">
        <v>1</v>
      </c>
      <c r="O5" s="702" t="s">
        <v>360</v>
      </c>
      <c r="P5" s="702" t="s">
        <v>356</v>
      </c>
      <c r="Q5" s="702">
        <v>3</v>
      </c>
      <c r="R5" s="702" t="s">
        <v>359</v>
      </c>
      <c r="S5" s="702" t="s">
        <v>361</v>
      </c>
      <c r="T5" s="702">
        <v>5</v>
      </c>
      <c r="U5" s="702" t="s">
        <v>362</v>
      </c>
      <c r="V5" s="702" t="s">
        <v>363</v>
      </c>
      <c r="W5" s="702">
        <v>7</v>
      </c>
      <c r="X5" s="702" t="s">
        <v>364</v>
      </c>
      <c r="Y5" s="702" t="s">
        <v>358</v>
      </c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1126"/>
    </row>
    <row r="6" spans="1:51" s="13" customFormat="1" ht="21" customHeight="1">
      <c r="A6" s="1136"/>
      <c r="B6" s="1134"/>
      <c r="C6" s="1132"/>
      <c r="D6" s="1132"/>
      <c r="E6" s="1133"/>
      <c r="F6" s="1133"/>
      <c r="G6" s="1132"/>
      <c r="H6" s="1132"/>
      <c r="I6" s="1132"/>
      <c r="J6" s="1133"/>
      <c r="K6" s="1133"/>
      <c r="L6" s="1133"/>
      <c r="M6" s="1132"/>
      <c r="N6" s="1126"/>
      <c r="O6" s="1126"/>
      <c r="P6" s="1126"/>
      <c r="Q6" s="1126"/>
      <c r="R6" s="1126"/>
      <c r="S6" s="1126"/>
      <c r="T6" s="1126"/>
      <c r="U6" s="1126"/>
      <c r="V6" s="1126"/>
      <c r="W6" s="1126"/>
      <c r="X6" s="1126"/>
      <c r="Y6" s="112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1126"/>
    </row>
    <row r="7" spans="1:51" s="13" customFormat="1" ht="36.75" customHeight="1">
      <c r="A7" s="1136"/>
      <c r="B7" s="1134"/>
      <c r="C7" s="1132"/>
      <c r="D7" s="1132"/>
      <c r="E7" s="1133"/>
      <c r="F7" s="1133"/>
      <c r="G7" s="1132"/>
      <c r="H7" s="1132"/>
      <c r="I7" s="1132"/>
      <c r="J7" s="1133"/>
      <c r="K7" s="1133"/>
      <c r="L7" s="1133"/>
      <c r="M7" s="1132"/>
      <c r="N7" s="703">
        <v>15</v>
      </c>
      <c r="O7" s="703">
        <v>9</v>
      </c>
      <c r="P7" s="703">
        <v>9</v>
      </c>
      <c r="Q7" s="703">
        <v>15</v>
      </c>
      <c r="R7" s="703">
        <v>9</v>
      </c>
      <c r="S7" s="703">
        <v>9</v>
      </c>
      <c r="T7" s="703">
        <v>15</v>
      </c>
      <c r="U7" s="703">
        <v>9</v>
      </c>
      <c r="V7" s="703">
        <v>9</v>
      </c>
      <c r="W7" s="703"/>
      <c r="X7" s="703">
        <v>9</v>
      </c>
      <c r="Y7" s="703">
        <v>8</v>
      </c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4"/>
      <c r="AL7" s="996" t="s">
        <v>34</v>
      </c>
      <c r="AM7" s="996"/>
      <c r="AN7" s="996"/>
      <c r="AO7" s="996" t="s">
        <v>35</v>
      </c>
      <c r="AP7" s="996"/>
      <c r="AQ7" s="996"/>
      <c r="AR7" s="996" t="s">
        <v>36</v>
      </c>
      <c r="AS7" s="996"/>
      <c r="AT7" s="996"/>
      <c r="AU7" s="996" t="s">
        <v>37</v>
      </c>
      <c r="AV7" s="996"/>
      <c r="AW7" s="996"/>
      <c r="AX7" s="436"/>
      <c r="AY7" s="1126"/>
    </row>
    <row r="8" spans="1:231" s="552" customFormat="1" ht="37.5">
      <c r="A8" s="713" t="s">
        <v>302</v>
      </c>
      <c r="B8" s="714" t="s">
        <v>303</v>
      </c>
      <c r="C8" s="622"/>
      <c r="D8" s="715" t="s">
        <v>357</v>
      </c>
      <c r="E8" s="715"/>
      <c r="F8" s="716"/>
      <c r="G8" s="717"/>
      <c r="H8" s="622"/>
      <c r="I8" s="622"/>
      <c r="J8" s="622"/>
      <c r="K8" s="622"/>
      <c r="L8" s="622"/>
      <c r="M8" s="622"/>
      <c r="N8" s="622"/>
      <c r="O8" s="622"/>
      <c r="P8" s="622"/>
      <c r="Q8" s="622" t="s">
        <v>304</v>
      </c>
      <c r="R8" s="622" t="s">
        <v>304</v>
      </c>
      <c r="S8" s="622" t="s">
        <v>304</v>
      </c>
      <c r="T8" s="622" t="s">
        <v>304</v>
      </c>
      <c r="U8" s="622" t="s">
        <v>304</v>
      </c>
      <c r="V8" s="622" t="s">
        <v>304</v>
      </c>
      <c r="W8" s="622" t="s">
        <v>304</v>
      </c>
      <c r="X8" s="622" t="s">
        <v>304</v>
      </c>
      <c r="Y8" s="622"/>
      <c r="Z8" s="665"/>
      <c r="AA8" s="551" t="s">
        <v>405</v>
      </c>
      <c r="AB8" s="551" t="s">
        <v>405</v>
      </c>
      <c r="AC8" s="551" t="s">
        <v>405</v>
      </c>
      <c r="AD8" s="551" t="s">
        <v>404</v>
      </c>
      <c r="AE8" s="551" t="s">
        <v>404</v>
      </c>
      <c r="AF8" s="551" t="s">
        <v>404</v>
      </c>
      <c r="AG8" s="551" t="s">
        <v>404</v>
      </c>
      <c r="AH8" s="551" t="s">
        <v>404</v>
      </c>
      <c r="AI8" s="551" t="s">
        <v>404</v>
      </c>
      <c r="AJ8" s="551" t="s">
        <v>404</v>
      </c>
      <c r="AK8" s="551" t="s">
        <v>404</v>
      </c>
      <c r="AL8" s="551" t="s">
        <v>405</v>
      </c>
      <c r="AM8" s="665"/>
      <c r="AN8" s="665"/>
      <c r="AO8" s="665"/>
      <c r="AP8" s="665"/>
      <c r="AQ8" s="665"/>
      <c r="AR8" s="665"/>
      <c r="AS8" s="665"/>
      <c r="AT8" s="665"/>
      <c r="AU8" s="665"/>
      <c r="AV8" s="665"/>
      <c r="AW8" s="665"/>
      <c r="AX8" s="665"/>
      <c r="AY8" s="665"/>
      <c r="AZ8" s="664"/>
      <c r="BA8" s="664"/>
      <c r="BB8" s="664"/>
      <c r="BC8" s="664"/>
      <c r="BD8" s="664"/>
      <c r="BE8" s="664"/>
      <c r="BF8" s="664"/>
      <c r="BG8" s="664"/>
      <c r="BH8" s="664"/>
      <c r="BI8" s="664"/>
      <c r="BJ8" s="664"/>
      <c r="BK8" s="664"/>
      <c r="BL8" s="664"/>
      <c r="BM8" s="664"/>
      <c r="BN8" s="664"/>
      <c r="BO8" s="664"/>
      <c r="BP8" s="664"/>
      <c r="BQ8" s="664"/>
      <c r="BR8" s="664"/>
      <c r="BS8" s="664"/>
      <c r="BT8" s="664"/>
      <c r="BU8" s="664"/>
      <c r="BV8" s="664"/>
      <c r="BW8" s="664"/>
      <c r="BX8" s="664"/>
      <c r="BY8" s="664"/>
      <c r="BZ8" s="664"/>
      <c r="CA8" s="664"/>
      <c r="CB8" s="664"/>
      <c r="CC8" s="664"/>
      <c r="CD8" s="664"/>
      <c r="CE8" s="664"/>
      <c r="CF8" s="664"/>
      <c r="CG8" s="664"/>
      <c r="CH8" s="664"/>
      <c r="CI8" s="664"/>
      <c r="CJ8" s="664"/>
      <c r="CK8" s="664"/>
      <c r="CL8" s="664"/>
      <c r="CM8" s="664"/>
      <c r="CN8" s="664"/>
      <c r="CO8" s="664"/>
      <c r="CP8" s="664"/>
      <c r="CQ8" s="664"/>
      <c r="CR8" s="664"/>
      <c r="CS8" s="664"/>
      <c r="CT8" s="664"/>
      <c r="CU8" s="664"/>
      <c r="CV8" s="664"/>
      <c r="CW8" s="664"/>
      <c r="CX8" s="664"/>
      <c r="CY8" s="664"/>
      <c r="CZ8" s="664"/>
      <c r="DA8" s="664"/>
      <c r="DB8" s="664"/>
      <c r="DC8" s="664"/>
      <c r="DD8" s="664"/>
      <c r="DE8" s="664"/>
      <c r="DF8" s="664"/>
      <c r="DG8" s="664"/>
      <c r="DH8" s="664"/>
      <c r="DI8" s="664"/>
      <c r="DJ8" s="664"/>
      <c r="DK8" s="664"/>
      <c r="DL8" s="664"/>
      <c r="DM8" s="664"/>
      <c r="DN8" s="664"/>
      <c r="DO8" s="664"/>
      <c r="DP8" s="664"/>
      <c r="DQ8" s="664"/>
      <c r="DR8" s="664"/>
      <c r="DS8" s="664"/>
      <c r="DT8" s="664"/>
      <c r="DU8" s="664"/>
      <c r="DV8" s="664"/>
      <c r="DW8" s="664"/>
      <c r="DX8" s="664"/>
      <c r="DY8" s="664"/>
      <c r="DZ8" s="664"/>
      <c r="EA8" s="664"/>
      <c r="EB8" s="664"/>
      <c r="EC8" s="664"/>
      <c r="ED8" s="664"/>
      <c r="EE8" s="664"/>
      <c r="EF8" s="664"/>
      <c r="EG8" s="664"/>
      <c r="EH8" s="664"/>
      <c r="EI8" s="664"/>
      <c r="EJ8" s="664"/>
      <c r="EK8" s="664"/>
      <c r="EL8" s="664"/>
      <c r="EM8" s="664"/>
      <c r="EN8" s="664"/>
      <c r="EO8" s="664"/>
      <c r="EP8" s="664"/>
      <c r="EQ8" s="664"/>
      <c r="ER8" s="664"/>
      <c r="ES8" s="664"/>
      <c r="ET8" s="664"/>
      <c r="EU8" s="664"/>
      <c r="EV8" s="664"/>
      <c r="EW8" s="664"/>
      <c r="EX8" s="664"/>
      <c r="EY8" s="664"/>
      <c r="EZ8" s="664"/>
      <c r="FA8" s="664"/>
      <c r="FB8" s="664"/>
      <c r="FC8" s="664"/>
      <c r="FD8" s="664"/>
      <c r="FE8" s="664"/>
      <c r="FF8" s="664"/>
      <c r="FG8" s="664"/>
      <c r="FH8" s="664"/>
      <c r="FI8" s="664"/>
      <c r="FJ8" s="664"/>
      <c r="FK8" s="664"/>
      <c r="FL8" s="664"/>
      <c r="FM8" s="664"/>
      <c r="FN8" s="664"/>
      <c r="FO8" s="664"/>
      <c r="FP8" s="664"/>
      <c r="FQ8" s="664"/>
      <c r="FR8" s="664"/>
      <c r="FS8" s="664"/>
      <c r="FT8" s="664"/>
      <c r="FU8" s="664"/>
      <c r="FV8" s="664"/>
      <c r="FW8" s="664"/>
      <c r="FX8" s="664"/>
      <c r="FY8" s="664"/>
      <c r="FZ8" s="664"/>
      <c r="GA8" s="664"/>
      <c r="GB8" s="664"/>
      <c r="GC8" s="664"/>
      <c r="GD8" s="664"/>
      <c r="GE8" s="664"/>
      <c r="GF8" s="664"/>
      <c r="GG8" s="664"/>
      <c r="GH8" s="664"/>
      <c r="GI8" s="664"/>
      <c r="GJ8" s="664"/>
      <c r="GK8" s="664"/>
      <c r="GL8" s="664"/>
      <c r="GM8" s="664"/>
      <c r="GN8" s="664"/>
      <c r="GO8" s="664"/>
      <c r="GP8" s="664"/>
      <c r="GQ8" s="664"/>
      <c r="GR8" s="664"/>
      <c r="GS8" s="664"/>
      <c r="GT8" s="664"/>
      <c r="GU8" s="664"/>
      <c r="GV8" s="664"/>
      <c r="GW8" s="664"/>
      <c r="GX8" s="664"/>
      <c r="GY8" s="664"/>
      <c r="GZ8" s="664"/>
      <c r="HA8" s="664"/>
      <c r="HB8" s="664"/>
      <c r="HC8" s="664"/>
      <c r="HD8" s="664"/>
      <c r="HE8" s="664"/>
      <c r="HF8" s="664"/>
      <c r="HG8" s="664"/>
      <c r="HH8" s="664"/>
      <c r="HI8" s="664"/>
      <c r="HJ8" s="664"/>
      <c r="HK8" s="664"/>
      <c r="HL8" s="664"/>
      <c r="HM8" s="664"/>
      <c r="HN8" s="664"/>
      <c r="HO8" s="664"/>
      <c r="HP8" s="664"/>
      <c r="HQ8" s="664"/>
      <c r="HR8" s="664"/>
      <c r="HS8" s="664"/>
      <c r="HT8" s="664"/>
      <c r="HU8" s="664"/>
      <c r="HV8" s="664"/>
      <c r="HW8" s="664"/>
    </row>
    <row r="9" spans="1:231" s="552" customFormat="1" ht="56.25">
      <c r="A9" s="615" t="s">
        <v>137</v>
      </c>
      <c r="B9" s="621" t="s">
        <v>46</v>
      </c>
      <c r="C9" s="622"/>
      <c r="D9" s="617" t="s">
        <v>367</v>
      </c>
      <c r="E9" s="617"/>
      <c r="F9" s="618"/>
      <c r="G9" s="619"/>
      <c r="H9" s="543"/>
      <c r="I9" s="623">
        <v>0</v>
      </c>
      <c r="J9" s="543"/>
      <c r="K9" s="543"/>
      <c r="L9" s="543"/>
      <c r="M9" s="543"/>
      <c r="N9" s="355"/>
      <c r="O9" s="355"/>
      <c r="P9" s="355"/>
      <c r="Q9" s="355"/>
      <c r="R9" s="355"/>
      <c r="S9" s="355"/>
      <c r="T9" s="355" t="s">
        <v>47</v>
      </c>
      <c r="U9" s="355" t="s">
        <v>47</v>
      </c>
      <c r="V9" s="355" t="s">
        <v>47</v>
      </c>
      <c r="W9" s="355" t="s">
        <v>47</v>
      </c>
      <c r="X9" s="355" t="s">
        <v>47</v>
      </c>
      <c r="Y9" s="355" t="s">
        <v>47</v>
      </c>
      <c r="Z9" s="551"/>
      <c r="AA9" s="551" t="s">
        <v>405</v>
      </c>
      <c r="AB9" s="551" t="s">
        <v>405</v>
      </c>
      <c r="AC9" s="551" t="s">
        <v>405</v>
      </c>
      <c r="AD9" s="551" t="s">
        <v>405</v>
      </c>
      <c r="AE9" s="551" t="s">
        <v>405</v>
      </c>
      <c r="AF9" s="551" t="s">
        <v>405</v>
      </c>
      <c r="AG9" s="551" t="s">
        <v>404</v>
      </c>
      <c r="AH9" s="551" t="s">
        <v>404</v>
      </c>
      <c r="AI9" s="551" t="s">
        <v>404</v>
      </c>
      <c r="AJ9" s="551" t="s">
        <v>404</v>
      </c>
      <c r="AK9" s="551" t="s">
        <v>404</v>
      </c>
      <c r="AL9" s="551" t="s">
        <v>404</v>
      </c>
      <c r="AM9" s="551"/>
      <c r="AN9" s="551"/>
      <c r="AO9" s="551"/>
      <c r="AP9" s="551"/>
      <c r="AQ9" s="551"/>
      <c r="AR9" s="551"/>
      <c r="AS9" s="551"/>
      <c r="AT9" s="551"/>
      <c r="AU9" s="551"/>
      <c r="AV9" s="551"/>
      <c r="AW9" s="551"/>
      <c r="AX9" s="551"/>
      <c r="AY9" s="551"/>
      <c r="AZ9" s="550"/>
      <c r="BA9" s="550"/>
      <c r="BB9" s="550"/>
      <c r="BC9" s="550"/>
      <c r="BD9" s="550"/>
      <c r="BE9" s="550"/>
      <c r="BF9" s="550"/>
      <c r="BG9" s="550"/>
      <c r="BH9" s="550"/>
      <c r="BI9" s="550"/>
      <c r="BJ9" s="550"/>
      <c r="BK9" s="550"/>
      <c r="BL9" s="550"/>
      <c r="BM9" s="550"/>
      <c r="BN9" s="550"/>
      <c r="BO9" s="550"/>
      <c r="BP9" s="550"/>
      <c r="BQ9" s="550"/>
      <c r="BR9" s="550"/>
      <c r="BS9" s="550"/>
      <c r="BT9" s="550"/>
      <c r="BU9" s="550"/>
      <c r="BV9" s="550"/>
      <c r="BW9" s="550"/>
      <c r="BX9" s="550"/>
      <c r="BY9" s="550"/>
      <c r="BZ9" s="550"/>
      <c r="CA9" s="550"/>
      <c r="CB9" s="550"/>
      <c r="CC9" s="550"/>
      <c r="CD9" s="550"/>
      <c r="CE9" s="550"/>
      <c r="CF9" s="550"/>
      <c r="CG9" s="550"/>
      <c r="CH9" s="550"/>
      <c r="CI9" s="550"/>
      <c r="CJ9" s="550"/>
      <c r="CK9" s="550"/>
      <c r="CL9" s="550"/>
      <c r="CM9" s="550"/>
      <c r="CN9" s="550"/>
      <c r="CO9" s="550"/>
      <c r="CP9" s="550"/>
      <c r="CQ9" s="550"/>
      <c r="CR9" s="550"/>
      <c r="CS9" s="550"/>
      <c r="CT9" s="550"/>
      <c r="CU9" s="550"/>
      <c r="CV9" s="550"/>
      <c r="CW9" s="550"/>
      <c r="CX9" s="550"/>
      <c r="CY9" s="550"/>
      <c r="CZ9" s="550"/>
      <c r="DA9" s="550"/>
      <c r="DB9" s="550"/>
      <c r="DC9" s="550"/>
      <c r="DD9" s="550"/>
      <c r="DE9" s="550"/>
      <c r="DF9" s="550"/>
      <c r="DG9" s="550"/>
      <c r="DH9" s="550"/>
      <c r="DI9" s="550"/>
      <c r="DJ9" s="550"/>
      <c r="DK9" s="550"/>
      <c r="DL9" s="550"/>
      <c r="DM9" s="550"/>
      <c r="DN9" s="550"/>
      <c r="DO9" s="550"/>
      <c r="DP9" s="550"/>
      <c r="DQ9" s="550"/>
      <c r="DR9" s="550"/>
      <c r="DS9" s="550"/>
      <c r="DT9" s="550"/>
      <c r="DU9" s="550"/>
      <c r="DV9" s="550"/>
      <c r="DW9" s="550"/>
      <c r="DX9" s="550"/>
      <c r="DY9" s="550"/>
      <c r="DZ9" s="550"/>
      <c r="EA9" s="550"/>
      <c r="EB9" s="550"/>
      <c r="EC9" s="550"/>
      <c r="ED9" s="550"/>
      <c r="EE9" s="550"/>
      <c r="EF9" s="550"/>
      <c r="EG9" s="550"/>
      <c r="EH9" s="550"/>
      <c r="EI9" s="550"/>
      <c r="EJ9" s="550"/>
      <c r="EK9" s="550"/>
      <c r="EL9" s="550"/>
      <c r="EM9" s="550"/>
      <c r="EN9" s="550"/>
      <c r="EO9" s="550"/>
      <c r="EP9" s="550"/>
      <c r="EQ9" s="550"/>
      <c r="ER9" s="550"/>
      <c r="ES9" s="550"/>
      <c r="ET9" s="550"/>
      <c r="EU9" s="550"/>
      <c r="EV9" s="550"/>
      <c r="EW9" s="550"/>
      <c r="EX9" s="550"/>
      <c r="EY9" s="550"/>
      <c r="EZ9" s="550"/>
      <c r="FA9" s="550"/>
      <c r="FB9" s="550"/>
      <c r="FC9" s="550"/>
      <c r="FD9" s="550"/>
      <c r="FE9" s="550"/>
      <c r="FF9" s="550"/>
      <c r="FG9" s="550"/>
      <c r="FH9" s="550"/>
      <c r="FI9" s="550"/>
      <c r="FJ9" s="550"/>
      <c r="FK9" s="550"/>
      <c r="FL9" s="550"/>
      <c r="FM9" s="550"/>
      <c r="FN9" s="550"/>
      <c r="FO9" s="550"/>
      <c r="FP9" s="550"/>
      <c r="FQ9" s="550"/>
      <c r="FR9" s="550"/>
      <c r="FS9" s="550"/>
      <c r="FT9" s="550"/>
      <c r="FU9" s="550"/>
      <c r="FV9" s="550"/>
      <c r="FW9" s="550"/>
      <c r="FX9" s="550"/>
      <c r="FY9" s="550"/>
      <c r="FZ9" s="550"/>
      <c r="GA9" s="550"/>
      <c r="GB9" s="550"/>
      <c r="GC9" s="550"/>
      <c r="GD9" s="550"/>
      <c r="GE9" s="550"/>
      <c r="GF9" s="550"/>
      <c r="GG9" s="550"/>
      <c r="GH9" s="550"/>
      <c r="GI9" s="550"/>
      <c r="GJ9" s="550"/>
      <c r="GK9" s="550"/>
      <c r="GL9" s="550"/>
      <c r="GM9" s="550"/>
      <c r="GN9" s="550"/>
      <c r="GO9" s="550"/>
      <c r="GP9" s="550"/>
      <c r="GQ9" s="550"/>
      <c r="GR9" s="550"/>
      <c r="GS9" s="550"/>
      <c r="GT9" s="550"/>
      <c r="GU9" s="550"/>
      <c r="GV9" s="550"/>
      <c r="GW9" s="550"/>
      <c r="GX9" s="550"/>
      <c r="GY9" s="550"/>
      <c r="GZ9" s="550"/>
      <c r="HA9" s="550"/>
      <c r="HB9" s="550"/>
      <c r="HC9" s="550"/>
      <c r="HD9" s="550"/>
      <c r="HE9" s="550"/>
      <c r="HF9" s="550"/>
      <c r="HG9" s="550"/>
      <c r="HH9" s="550"/>
      <c r="HI9" s="550"/>
      <c r="HJ9" s="550"/>
      <c r="HK9" s="550"/>
      <c r="HL9" s="550"/>
      <c r="HM9" s="550"/>
      <c r="HN9" s="550"/>
      <c r="HO9" s="550"/>
      <c r="HP9" s="550"/>
      <c r="HQ9" s="550"/>
      <c r="HR9" s="550"/>
      <c r="HS9" s="550"/>
      <c r="HT9" s="550"/>
      <c r="HU9" s="550"/>
      <c r="HV9" s="550"/>
      <c r="HW9" s="550"/>
    </row>
    <row r="10" spans="1:231" s="552" customFormat="1" ht="18.75">
      <c r="A10" s="617" t="s">
        <v>209</v>
      </c>
      <c r="B10" s="568" t="s">
        <v>190</v>
      </c>
      <c r="C10" s="543">
        <v>7</v>
      </c>
      <c r="D10" s="543"/>
      <c r="E10" s="543"/>
      <c r="F10" s="435"/>
      <c r="G10" s="543">
        <v>4.5</v>
      </c>
      <c r="H10" s="543">
        <v>135</v>
      </c>
      <c r="I10" s="543">
        <v>60</v>
      </c>
      <c r="J10" s="543">
        <v>30</v>
      </c>
      <c r="K10" s="543">
        <v>30</v>
      </c>
      <c r="L10" s="543"/>
      <c r="M10" s="543">
        <v>75</v>
      </c>
      <c r="N10" s="543"/>
      <c r="O10" s="543"/>
      <c r="P10" s="543"/>
      <c r="Q10" s="543"/>
      <c r="R10" s="543"/>
      <c r="S10" s="543"/>
      <c r="T10" s="543"/>
      <c r="U10" s="543"/>
      <c r="V10" s="543"/>
      <c r="W10" s="543">
        <v>4</v>
      </c>
      <c r="X10" s="543"/>
      <c r="Y10" s="355"/>
      <c r="Z10" s="551"/>
      <c r="AA10" s="551" t="s">
        <v>405</v>
      </c>
      <c r="AB10" s="551" t="s">
        <v>405</v>
      </c>
      <c r="AC10" s="551" t="s">
        <v>405</v>
      </c>
      <c r="AD10" s="551" t="s">
        <v>405</v>
      </c>
      <c r="AE10" s="551" t="s">
        <v>405</v>
      </c>
      <c r="AF10" s="551" t="s">
        <v>405</v>
      </c>
      <c r="AG10" s="551" t="s">
        <v>405</v>
      </c>
      <c r="AH10" s="551" t="s">
        <v>405</v>
      </c>
      <c r="AI10" s="551" t="s">
        <v>405</v>
      </c>
      <c r="AJ10" s="551" t="s">
        <v>404</v>
      </c>
      <c r="AK10" s="551" t="s">
        <v>405</v>
      </c>
      <c r="AL10" s="551" t="s">
        <v>405</v>
      </c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0"/>
      <c r="BA10" s="550"/>
      <c r="BB10" s="550"/>
      <c r="BC10" s="550"/>
      <c r="BD10" s="550"/>
      <c r="BE10" s="550"/>
      <c r="BF10" s="550"/>
      <c r="BG10" s="550"/>
      <c r="BH10" s="550"/>
      <c r="BI10" s="550"/>
      <c r="BJ10" s="550"/>
      <c r="BK10" s="550"/>
      <c r="BL10" s="550"/>
      <c r="BM10" s="550"/>
      <c r="BN10" s="550"/>
      <c r="BO10" s="550"/>
      <c r="BP10" s="550"/>
      <c r="BQ10" s="550"/>
      <c r="BR10" s="550"/>
      <c r="BS10" s="550"/>
      <c r="BT10" s="550"/>
      <c r="BU10" s="550"/>
      <c r="BV10" s="550"/>
      <c r="BW10" s="550"/>
      <c r="BX10" s="550"/>
      <c r="BY10" s="550"/>
      <c r="BZ10" s="550"/>
      <c r="CA10" s="550"/>
      <c r="CB10" s="550"/>
      <c r="CC10" s="550"/>
      <c r="CD10" s="550"/>
      <c r="CE10" s="550"/>
      <c r="CF10" s="550"/>
      <c r="CG10" s="550"/>
      <c r="CH10" s="550"/>
      <c r="CI10" s="550"/>
      <c r="CJ10" s="550"/>
      <c r="CK10" s="550"/>
      <c r="CL10" s="550"/>
      <c r="CM10" s="550"/>
      <c r="CN10" s="550"/>
      <c r="CO10" s="550"/>
      <c r="CP10" s="550"/>
      <c r="CQ10" s="550"/>
      <c r="CR10" s="550"/>
      <c r="CS10" s="550"/>
      <c r="CT10" s="550"/>
      <c r="CU10" s="550"/>
      <c r="CV10" s="550"/>
      <c r="CW10" s="550"/>
      <c r="CX10" s="550"/>
      <c r="CY10" s="550"/>
      <c r="CZ10" s="550"/>
      <c r="DA10" s="550"/>
      <c r="DB10" s="550"/>
      <c r="DC10" s="550"/>
      <c r="DD10" s="550"/>
      <c r="DE10" s="550"/>
      <c r="DF10" s="550"/>
      <c r="DG10" s="550"/>
      <c r="DH10" s="550"/>
      <c r="DI10" s="550"/>
      <c r="DJ10" s="550"/>
      <c r="DK10" s="550"/>
      <c r="DL10" s="550"/>
      <c r="DM10" s="550"/>
      <c r="DN10" s="550"/>
      <c r="DO10" s="550"/>
      <c r="DP10" s="550"/>
      <c r="DQ10" s="550"/>
      <c r="DR10" s="550"/>
      <c r="DS10" s="550"/>
      <c r="DT10" s="550"/>
      <c r="DU10" s="550"/>
      <c r="DV10" s="550"/>
      <c r="DW10" s="550"/>
      <c r="DX10" s="550"/>
      <c r="DY10" s="550"/>
      <c r="DZ10" s="550"/>
      <c r="EA10" s="550"/>
      <c r="EB10" s="550"/>
      <c r="EC10" s="550"/>
      <c r="ED10" s="550"/>
      <c r="EE10" s="550"/>
      <c r="EF10" s="550"/>
      <c r="EG10" s="550"/>
      <c r="EH10" s="550"/>
      <c r="EI10" s="550"/>
      <c r="EJ10" s="550"/>
      <c r="EK10" s="550"/>
      <c r="EL10" s="550"/>
      <c r="EM10" s="550"/>
      <c r="EN10" s="550"/>
      <c r="EO10" s="550"/>
      <c r="EP10" s="550"/>
      <c r="EQ10" s="550"/>
      <c r="ER10" s="550"/>
      <c r="ES10" s="550"/>
      <c r="ET10" s="550"/>
      <c r="EU10" s="550"/>
      <c r="EV10" s="550"/>
      <c r="EW10" s="550"/>
      <c r="EX10" s="550"/>
      <c r="EY10" s="550"/>
      <c r="EZ10" s="550"/>
      <c r="FA10" s="550"/>
      <c r="FB10" s="550"/>
      <c r="FC10" s="550"/>
      <c r="FD10" s="550"/>
      <c r="FE10" s="550"/>
      <c r="FF10" s="550"/>
      <c r="FG10" s="550"/>
      <c r="FH10" s="550"/>
      <c r="FI10" s="550"/>
      <c r="FJ10" s="550"/>
      <c r="FK10" s="550"/>
      <c r="FL10" s="550"/>
      <c r="FM10" s="550"/>
      <c r="FN10" s="550"/>
      <c r="FO10" s="550"/>
      <c r="FP10" s="550"/>
      <c r="FQ10" s="550"/>
      <c r="FR10" s="550"/>
      <c r="FS10" s="550"/>
      <c r="FT10" s="550"/>
      <c r="FU10" s="550"/>
      <c r="FV10" s="550"/>
      <c r="FW10" s="550"/>
      <c r="FX10" s="550"/>
      <c r="FY10" s="550"/>
      <c r="FZ10" s="550"/>
      <c r="GA10" s="550"/>
      <c r="GB10" s="550"/>
      <c r="GC10" s="550"/>
      <c r="GD10" s="550"/>
      <c r="GE10" s="550"/>
      <c r="GF10" s="550"/>
      <c r="GG10" s="550"/>
      <c r="GH10" s="550"/>
      <c r="GI10" s="550"/>
      <c r="GJ10" s="550"/>
      <c r="GK10" s="550"/>
      <c r="GL10" s="550"/>
      <c r="GM10" s="550"/>
      <c r="GN10" s="550"/>
      <c r="GO10" s="550"/>
      <c r="GP10" s="550"/>
      <c r="GQ10" s="550"/>
      <c r="GR10" s="550"/>
      <c r="GS10" s="550"/>
      <c r="GT10" s="550"/>
      <c r="GU10" s="550"/>
      <c r="GV10" s="550"/>
      <c r="GW10" s="550"/>
      <c r="GX10" s="550"/>
      <c r="GY10" s="550"/>
      <c r="GZ10" s="550"/>
      <c r="HA10" s="550"/>
      <c r="HB10" s="550"/>
      <c r="HC10" s="550"/>
      <c r="HD10" s="550"/>
      <c r="HE10" s="550"/>
      <c r="HF10" s="550"/>
      <c r="HG10" s="550"/>
      <c r="HH10" s="550"/>
      <c r="HI10" s="550"/>
      <c r="HJ10" s="550"/>
      <c r="HK10" s="550"/>
      <c r="HL10" s="550"/>
      <c r="HM10" s="550"/>
      <c r="HN10" s="550"/>
      <c r="HO10" s="550"/>
      <c r="HP10" s="550"/>
      <c r="HQ10" s="550"/>
      <c r="HR10" s="550"/>
      <c r="HS10" s="550"/>
      <c r="HT10" s="550"/>
      <c r="HU10" s="550"/>
      <c r="HV10" s="550"/>
      <c r="HW10" s="550"/>
    </row>
    <row r="11" spans="1:231" s="552" customFormat="1" ht="18.75">
      <c r="A11" s="617" t="s">
        <v>215</v>
      </c>
      <c r="B11" s="568" t="s">
        <v>191</v>
      </c>
      <c r="C11" s="543">
        <v>7</v>
      </c>
      <c r="D11" s="543"/>
      <c r="E11" s="543"/>
      <c r="F11" s="435"/>
      <c r="G11" s="543">
        <v>4.5</v>
      </c>
      <c r="H11" s="543">
        <v>135</v>
      </c>
      <c r="I11" s="543">
        <v>60</v>
      </c>
      <c r="J11" s="543">
        <v>30</v>
      </c>
      <c r="K11" s="543">
        <v>30</v>
      </c>
      <c r="L11" s="543"/>
      <c r="M11" s="543">
        <v>75</v>
      </c>
      <c r="N11" s="543"/>
      <c r="O11" s="543"/>
      <c r="P11" s="543"/>
      <c r="Q11" s="543"/>
      <c r="R11" s="543"/>
      <c r="S11" s="543"/>
      <c r="T11" s="543"/>
      <c r="U11" s="543"/>
      <c r="V11" s="543"/>
      <c r="W11" s="543">
        <v>4</v>
      </c>
      <c r="X11" s="543"/>
      <c r="Y11" s="355"/>
      <c r="Z11" s="551"/>
      <c r="AA11" s="551" t="s">
        <v>405</v>
      </c>
      <c r="AB11" s="551" t="s">
        <v>405</v>
      </c>
      <c r="AC11" s="551" t="s">
        <v>405</v>
      </c>
      <c r="AD11" s="551" t="s">
        <v>405</v>
      </c>
      <c r="AE11" s="551" t="s">
        <v>405</v>
      </c>
      <c r="AF11" s="551" t="s">
        <v>405</v>
      </c>
      <c r="AG11" s="551" t="s">
        <v>405</v>
      </c>
      <c r="AH11" s="551" t="s">
        <v>405</v>
      </c>
      <c r="AI11" s="551" t="s">
        <v>405</v>
      </c>
      <c r="AJ11" s="551" t="s">
        <v>404</v>
      </c>
      <c r="AK11" s="551" t="s">
        <v>405</v>
      </c>
      <c r="AL11" s="551" t="s">
        <v>405</v>
      </c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0"/>
      <c r="BA11" s="550"/>
      <c r="BB11" s="550"/>
      <c r="BC11" s="550"/>
      <c r="BD11" s="550"/>
      <c r="BE11" s="550"/>
      <c r="BF11" s="550"/>
      <c r="BG11" s="550"/>
      <c r="BH11" s="550"/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0"/>
      <c r="BV11" s="550"/>
      <c r="BW11" s="550"/>
      <c r="BX11" s="550"/>
      <c r="BY11" s="550"/>
      <c r="BZ11" s="550"/>
      <c r="CA11" s="550"/>
      <c r="CB11" s="550"/>
      <c r="CC11" s="550"/>
      <c r="CD11" s="550"/>
      <c r="CE11" s="550"/>
      <c r="CF11" s="550"/>
      <c r="CG11" s="550"/>
      <c r="CH11" s="550"/>
      <c r="CI11" s="550"/>
      <c r="CJ11" s="550"/>
      <c r="CK11" s="550"/>
      <c r="CL11" s="550"/>
      <c r="CM11" s="550"/>
      <c r="CN11" s="550"/>
      <c r="CO11" s="550"/>
      <c r="CP11" s="550"/>
      <c r="CQ11" s="550"/>
      <c r="CR11" s="550"/>
      <c r="CS11" s="550"/>
      <c r="CT11" s="550"/>
      <c r="CU11" s="550"/>
      <c r="CV11" s="550"/>
      <c r="CW11" s="550"/>
      <c r="CX11" s="550"/>
      <c r="CY11" s="550"/>
      <c r="CZ11" s="550"/>
      <c r="DA11" s="550"/>
      <c r="DB11" s="550"/>
      <c r="DC11" s="550"/>
      <c r="DD11" s="550"/>
      <c r="DE11" s="550"/>
      <c r="DF11" s="550"/>
      <c r="DG11" s="550"/>
      <c r="DH11" s="550"/>
      <c r="DI11" s="550"/>
      <c r="DJ11" s="550"/>
      <c r="DK11" s="550"/>
      <c r="DL11" s="550"/>
      <c r="DM11" s="550"/>
      <c r="DN11" s="550"/>
      <c r="DO11" s="550"/>
      <c r="DP11" s="550"/>
      <c r="DQ11" s="550"/>
      <c r="DR11" s="550"/>
      <c r="DS11" s="550"/>
      <c r="DT11" s="550"/>
      <c r="DU11" s="550"/>
      <c r="DV11" s="550"/>
      <c r="DW11" s="550"/>
      <c r="DX11" s="550"/>
      <c r="DY11" s="550"/>
      <c r="DZ11" s="550"/>
      <c r="EA11" s="550"/>
      <c r="EB11" s="550"/>
      <c r="EC11" s="550"/>
      <c r="ED11" s="550"/>
      <c r="EE11" s="550"/>
      <c r="EF11" s="550"/>
      <c r="EG11" s="550"/>
      <c r="EH11" s="550"/>
      <c r="EI11" s="550"/>
      <c r="EJ11" s="550"/>
      <c r="EK11" s="550"/>
      <c r="EL11" s="550"/>
      <c r="EM11" s="550"/>
      <c r="EN11" s="550"/>
      <c r="EO11" s="550"/>
      <c r="EP11" s="550"/>
      <c r="EQ11" s="550"/>
      <c r="ER11" s="550"/>
      <c r="ES11" s="550"/>
      <c r="ET11" s="550"/>
      <c r="EU11" s="550"/>
      <c r="EV11" s="550"/>
      <c r="EW11" s="550"/>
      <c r="EX11" s="550"/>
      <c r="EY11" s="550"/>
      <c r="EZ11" s="550"/>
      <c r="FA11" s="550"/>
      <c r="FB11" s="550"/>
      <c r="FC11" s="550"/>
      <c r="FD11" s="550"/>
      <c r="FE11" s="550"/>
      <c r="FF11" s="550"/>
      <c r="FG11" s="550"/>
      <c r="FH11" s="550"/>
      <c r="FI11" s="550"/>
      <c r="FJ11" s="550"/>
      <c r="FK11" s="550"/>
      <c r="FL11" s="550"/>
      <c r="FM11" s="550"/>
      <c r="FN11" s="550"/>
      <c r="FO11" s="550"/>
      <c r="FP11" s="550"/>
      <c r="FQ11" s="550"/>
      <c r="FR11" s="550"/>
      <c r="FS11" s="550"/>
      <c r="FT11" s="550"/>
      <c r="FU11" s="550"/>
      <c r="FV11" s="550"/>
      <c r="FW11" s="550"/>
      <c r="FX11" s="550"/>
      <c r="FY11" s="550"/>
      <c r="FZ11" s="550"/>
      <c r="GA11" s="550"/>
      <c r="GB11" s="550"/>
      <c r="GC11" s="550"/>
      <c r="GD11" s="550"/>
      <c r="GE11" s="550"/>
      <c r="GF11" s="550"/>
      <c r="GG11" s="550"/>
      <c r="GH11" s="550"/>
      <c r="GI11" s="550"/>
      <c r="GJ11" s="550"/>
      <c r="GK11" s="550"/>
      <c r="GL11" s="550"/>
      <c r="GM11" s="550"/>
      <c r="GN11" s="550"/>
      <c r="GO11" s="550"/>
      <c r="GP11" s="550"/>
      <c r="GQ11" s="550"/>
      <c r="GR11" s="550"/>
      <c r="GS11" s="550"/>
      <c r="GT11" s="550"/>
      <c r="GU11" s="550"/>
      <c r="GV11" s="550"/>
      <c r="GW11" s="550"/>
      <c r="GX11" s="550"/>
      <c r="GY11" s="550"/>
      <c r="GZ11" s="550"/>
      <c r="HA11" s="550"/>
      <c r="HB11" s="550"/>
      <c r="HC11" s="550"/>
      <c r="HD11" s="550"/>
      <c r="HE11" s="550"/>
      <c r="HF11" s="550"/>
      <c r="HG11" s="550"/>
      <c r="HH11" s="550"/>
      <c r="HI11" s="550"/>
      <c r="HJ11" s="550"/>
      <c r="HK11" s="550"/>
      <c r="HL11" s="550"/>
      <c r="HM11" s="550"/>
      <c r="HN11" s="550"/>
      <c r="HO11" s="550"/>
      <c r="HP11" s="550"/>
      <c r="HQ11" s="550"/>
      <c r="HR11" s="550"/>
      <c r="HS11" s="550"/>
      <c r="HT11" s="550"/>
      <c r="HU11" s="550"/>
      <c r="HV11" s="550"/>
      <c r="HW11" s="550"/>
    </row>
    <row r="12" spans="1:231" s="552" customFormat="1" ht="18.75">
      <c r="A12" s="617" t="s">
        <v>231</v>
      </c>
      <c r="B12" s="568" t="s">
        <v>197</v>
      </c>
      <c r="C12" s="543"/>
      <c r="D12" s="543">
        <v>7</v>
      </c>
      <c r="E12" s="543"/>
      <c r="F12" s="435"/>
      <c r="G12" s="543">
        <v>2.5</v>
      </c>
      <c r="H12" s="543">
        <v>75</v>
      </c>
      <c r="I12" s="543">
        <v>30</v>
      </c>
      <c r="J12" s="543">
        <v>15</v>
      </c>
      <c r="K12" s="543">
        <v>15</v>
      </c>
      <c r="L12" s="543"/>
      <c r="M12" s="543">
        <v>45</v>
      </c>
      <c r="N12" s="543"/>
      <c r="O12" s="543"/>
      <c r="P12" s="543"/>
      <c r="Q12" s="543"/>
      <c r="R12" s="543"/>
      <c r="S12" s="543"/>
      <c r="T12" s="543"/>
      <c r="U12" s="543"/>
      <c r="V12" s="543"/>
      <c r="W12" s="543">
        <v>2</v>
      </c>
      <c r="X12" s="543"/>
      <c r="Y12" s="355"/>
      <c r="Z12" s="551"/>
      <c r="AA12" s="551" t="s">
        <v>405</v>
      </c>
      <c r="AB12" s="551" t="s">
        <v>405</v>
      </c>
      <c r="AC12" s="551" t="s">
        <v>405</v>
      </c>
      <c r="AD12" s="551" t="s">
        <v>405</v>
      </c>
      <c r="AE12" s="551" t="s">
        <v>405</v>
      </c>
      <c r="AF12" s="551" t="s">
        <v>405</v>
      </c>
      <c r="AG12" s="551" t="s">
        <v>405</v>
      </c>
      <c r="AH12" s="551" t="s">
        <v>405</v>
      </c>
      <c r="AI12" s="551" t="s">
        <v>405</v>
      </c>
      <c r="AJ12" s="551" t="s">
        <v>404</v>
      </c>
      <c r="AK12" s="551" t="s">
        <v>405</v>
      </c>
      <c r="AL12" s="551" t="s">
        <v>405</v>
      </c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0"/>
      <c r="BA12" s="550"/>
      <c r="BB12" s="550"/>
      <c r="BC12" s="550"/>
      <c r="BD12" s="550"/>
      <c r="BE12" s="550"/>
      <c r="BF12" s="550"/>
      <c r="BG12" s="550"/>
      <c r="BH12" s="550"/>
      <c r="BI12" s="550"/>
      <c r="BJ12" s="550"/>
      <c r="BK12" s="550"/>
      <c r="BL12" s="550"/>
      <c r="BM12" s="550"/>
      <c r="BN12" s="550"/>
      <c r="BO12" s="550"/>
      <c r="BP12" s="550"/>
      <c r="BQ12" s="550"/>
      <c r="BR12" s="550"/>
      <c r="BS12" s="550"/>
      <c r="BT12" s="550"/>
      <c r="BU12" s="550"/>
      <c r="BV12" s="550"/>
      <c r="BW12" s="550"/>
      <c r="BX12" s="550"/>
      <c r="BY12" s="550"/>
      <c r="BZ12" s="550"/>
      <c r="CA12" s="550"/>
      <c r="CB12" s="550"/>
      <c r="CC12" s="550"/>
      <c r="CD12" s="550"/>
      <c r="CE12" s="550"/>
      <c r="CF12" s="550"/>
      <c r="CG12" s="550"/>
      <c r="CH12" s="550"/>
      <c r="CI12" s="550"/>
      <c r="CJ12" s="550"/>
      <c r="CK12" s="550"/>
      <c r="CL12" s="550"/>
      <c r="CM12" s="550"/>
      <c r="CN12" s="550"/>
      <c r="CO12" s="550"/>
      <c r="CP12" s="550"/>
      <c r="CQ12" s="550"/>
      <c r="CR12" s="550"/>
      <c r="CS12" s="550"/>
      <c r="CT12" s="550"/>
      <c r="CU12" s="550"/>
      <c r="CV12" s="550"/>
      <c r="CW12" s="550"/>
      <c r="CX12" s="550"/>
      <c r="CY12" s="550"/>
      <c r="CZ12" s="550"/>
      <c r="DA12" s="550"/>
      <c r="DB12" s="550"/>
      <c r="DC12" s="550"/>
      <c r="DD12" s="550"/>
      <c r="DE12" s="550"/>
      <c r="DF12" s="550"/>
      <c r="DG12" s="550"/>
      <c r="DH12" s="550"/>
      <c r="DI12" s="550"/>
      <c r="DJ12" s="550"/>
      <c r="DK12" s="550"/>
      <c r="DL12" s="550"/>
      <c r="DM12" s="550"/>
      <c r="DN12" s="550"/>
      <c r="DO12" s="550"/>
      <c r="DP12" s="550"/>
      <c r="DQ12" s="550"/>
      <c r="DR12" s="550"/>
      <c r="DS12" s="550"/>
      <c r="DT12" s="550"/>
      <c r="DU12" s="550"/>
      <c r="DV12" s="550"/>
      <c r="DW12" s="550"/>
      <c r="DX12" s="550"/>
      <c r="DY12" s="550"/>
      <c r="DZ12" s="550"/>
      <c r="EA12" s="550"/>
      <c r="EB12" s="550"/>
      <c r="EC12" s="550"/>
      <c r="ED12" s="550"/>
      <c r="EE12" s="550"/>
      <c r="EF12" s="550"/>
      <c r="EG12" s="550"/>
      <c r="EH12" s="550"/>
      <c r="EI12" s="550"/>
      <c r="EJ12" s="550"/>
      <c r="EK12" s="550"/>
      <c r="EL12" s="550"/>
      <c r="EM12" s="550"/>
      <c r="EN12" s="550"/>
      <c r="EO12" s="550"/>
      <c r="EP12" s="550"/>
      <c r="EQ12" s="550"/>
      <c r="ER12" s="550"/>
      <c r="ES12" s="550"/>
      <c r="ET12" s="550"/>
      <c r="EU12" s="550"/>
      <c r="EV12" s="550"/>
      <c r="EW12" s="550"/>
      <c r="EX12" s="550"/>
      <c r="EY12" s="550"/>
      <c r="EZ12" s="550"/>
      <c r="FA12" s="550"/>
      <c r="FB12" s="550"/>
      <c r="FC12" s="550"/>
      <c r="FD12" s="550"/>
      <c r="FE12" s="550"/>
      <c r="FF12" s="550"/>
      <c r="FG12" s="550"/>
      <c r="FH12" s="550"/>
      <c r="FI12" s="550"/>
      <c r="FJ12" s="550"/>
      <c r="FK12" s="550"/>
      <c r="FL12" s="550"/>
      <c r="FM12" s="550"/>
      <c r="FN12" s="550"/>
      <c r="FO12" s="550"/>
      <c r="FP12" s="550"/>
      <c r="FQ12" s="550"/>
      <c r="FR12" s="550"/>
      <c r="FS12" s="550"/>
      <c r="FT12" s="550"/>
      <c r="FU12" s="550"/>
      <c r="FV12" s="550"/>
      <c r="FW12" s="550"/>
      <c r="FX12" s="550"/>
      <c r="FY12" s="550"/>
      <c r="FZ12" s="550"/>
      <c r="GA12" s="550"/>
      <c r="GB12" s="550"/>
      <c r="GC12" s="550"/>
      <c r="GD12" s="550"/>
      <c r="GE12" s="550"/>
      <c r="GF12" s="550"/>
      <c r="GG12" s="550"/>
      <c r="GH12" s="550"/>
      <c r="GI12" s="550"/>
      <c r="GJ12" s="550"/>
      <c r="GK12" s="550"/>
      <c r="GL12" s="550"/>
      <c r="GM12" s="550"/>
      <c r="GN12" s="550"/>
      <c r="GO12" s="550"/>
      <c r="GP12" s="550"/>
      <c r="GQ12" s="550"/>
      <c r="GR12" s="550"/>
      <c r="GS12" s="550"/>
      <c r="GT12" s="550"/>
      <c r="GU12" s="550"/>
      <c r="GV12" s="550"/>
      <c r="GW12" s="550"/>
      <c r="GX12" s="550"/>
      <c r="GY12" s="550"/>
      <c r="GZ12" s="550"/>
      <c r="HA12" s="550"/>
      <c r="HB12" s="550"/>
      <c r="HC12" s="550"/>
      <c r="HD12" s="550"/>
      <c r="HE12" s="550"/>
      <c r="HF12" s="550"/>
      <c r="HG12" s="550"/>
      <c r="HH12" s="550"/>
      <c r="HI12" s="550"/>
      <c r="HJ12" s="550"/>
      <c r="HK12" s="550"/>
      <c r="HL12" s="550"/>
      <c r="HM12" s="550"/>
      <c r="HN12" s="550"/>
      <c r="HO12" s="550"/>
      <c r="HP12" s="550"/>
      <c r="HQ12" s="550"/>
      <c r="HR12" s="550"/>
      <c r="HS12" s="550"/>
      <c r="HT12" s="550"/>
      <c r="HU12" s="550"/>
      <c r="HV12" s="550"/>
      <c r="HW12" s="550"/>
    </row>
    <row r="13" spans="1:231" s="552" customFormat="1" ht="18.75">
      <c r="A13" s="617" t="s">
        <v>230</v>
      </c>
      <c r="B13" s="568" t="s">
        <v>198</v>
      </c>
      <c r="C13" s="543">
        <v>7</v>
      </c>
      <c r="D13" s="543"/>
      <c r="E13" s="543"/>
      <c r="F13" s="435"/>
      <c r="G13" s="543">
        <v>7</v>
      </c>
      <c r="H13" s="543">
        <v>210</v>
      </c>
      <c r="I13" s="543">
        <v>75</v>
      </c>
      <c r="J13" s="543">
        <v>30</v>
      </c>
      <c r="K13" s="543">
        <v>45</v>
      </c>
      <c r="L13" s="543"/>
      <c r="M13" s="543">
        <v>135</v>
      </c>
      <c r="N13" s="543"/>
      <c r="O13" s="543"/>
      <c r="P13" s="543"/>
      <c r="Q13" s="543"/>
      <c r="R13" s="543"/>
      <c r="S13" s="543"/>
      <c r="T13" s="543"/>
      <c r="U13" s="543"/>
      <c r="V13" s="543"/>
      <c r="W13" s="543">
        <v>5</v>
      </c>
      <c r="X13" s="543"/>
      <c r="Y13" s="355"/>
      <c r="Z13" s="551"/>
      <c r="AA13" s="551" t="s">
        <v>405</v>
      </c>
      <c r="AB13" s="551" t="s">
        <v>405</v>
      </c>
      <c r="AC13" s="551" t="s">
        <v>405</v>
      </c>
      <c r="AD13" s="551" t="s">
        <v>405</v>
      </c>
      <c r="AE13" s="551" t="s">
        <v>405</v>
      </c>
      <c r="AF13" s="551" t="s">
        <v>405</v>
      </c>
      <c r="AG13" s="551" t="s">
        <v>405</v>
      </c>
      <c r="AH13" s="551" t="s">
        <v>405</v>
      </c>
      <c r="AI13" s="551" t="s">
        <v>405</v>
      </c>
      <c r="AJ13" s="551" t="s">
        <v>404</v>
      </c>
      <c r="AK13" s="551" t="s">
        <v>405</v>
      </c>
      <c r="AL13" s="551" t="s">
        <v>405</v>
      </c>
      <c r="AM13" s="551"/>
      <c r="AN13" s="551"/>
      <c r="AO13" s="551"/>
      <c r="AP13" s="551"/>
      <c r="AQ13" s="551"/>
      <c r="AR13" s="551"/>
      <c r="AS13" s="551"/>
      <c r="AT13" s="551"/>
      <c r="AU13" s="551"/>
      <c r="AV13" s="551"/>
      <c r="AW13" s="551"/>
      <c r="AX13" s="551"/>
      <c r="AY13" s="551"/>
      <c r="AZ13" s="550"/>
      <c r="BA13" s="550"/>
      <c r="BB13" s="550"/>
      <c r="BC13" s="550"/>
      <c r="BD13" s="550"/>
      <c r="BE13" s="550"/>
      <c r="BF13" s="550"/>
      <c r="BG13" s="550"/>
      <c r="BH13" s="550"/>
      <c r="BI13" s="550"/>
      <c r="BJ13" s="550"/>
      <c r="BK13" s="550"/>
      <c r="BL13" s="550"/>
      <c r="BM13" s="550"/>
      <c r="BN13" s="550"/>
      <c r="BO13" s="550"/>
      <c r="BP13" s="550"/>
      <c r="BQ13" s="550"/>
      <c r="BR13" s="550"/>
      <c r="BS13" s="550"/>
      <c r="BT13" s="550"/>
      <c r="BU13" s="550"/>
      <c r="BV13" s="550"/>
      <c r="BW13" s="550"/>
      <c r="BX13" s="550"/>
      <c r="BY13" s="550"/>
      <c r="BZ13" s="550"/>
      <c r="CA13" s="550"/>
      <c r="CB13" s="550"/>
      <c r="CC13" s="550"/>
      <c r="CD13" s="550"/>
      <c r="CE13" s="550"/>
      <c r="CF13" s="550"/>
      <c r="CG13" s="550"/>
      <c r="CH13" s="550"/>
      <c r="CI13" s="550"/>
      <c r="CJ13" s="550"/>
      <c r="CK13" s="550"/>
      <c r="CL13" s="550"/>
      <c r="CM13" s="550"/>
      <c r="CN13" s="550"/>
      <c r="CO13" s="550"/>
      <c r="CP13" s="550"/>
      <c r="CQ13" s="550"/>
      <c r="CR13" s="550"/>
      <c r="CS13" s="550"/>
      <c r="CT13" s="550"/>
      <c r="CU13" s="550"/>
      <c r="CV13" s="550"/>
      <c r="CW13" s="550"/>
      <c r="CX13" s="550"/>
      <c r="CY13" s="550"/>
      <c r="CZ13" s="550"/>
      <c r="DA13" s="550"/>
      <c r="DB13" s="550"/>
      <c r="DC13" s="550"/>
      <c r="DD13" s="550"/>
      <c r="DE13" s="550"/>
      <c r="DF13" s="550"/>
      <c r="DG13" s="550"/>
      <c r="DH13" s="550"/>
      <c r="DI13" s="550"/>
      <c r="DJ13" s="550"/>
      <c r="DK13" s="550"/>
      <c r="DL13" s="550"/>
      <c r="DM13" s="550"/>
      <c r="DN13" s="550"/>
      <c r="DO13" s="550"/>
      <c r="DP13" s="550"/>
      <c r="DQ13" s="550"/>
      <c r="DR13" s="550"/>
      <c r="DS13" s="550"/>
      <c r="DT13" s="550"/>
      <c r="DU13" s="550"/>
      <c r="DV13" s="550"/>
      <c r="DW13" s="550"/>
      <c r="DX13" s="550"/>
      <c r="DY13" s="550"/>
      <c r="DZ13" s="550"/>
      <c r="EA13" s="550"/>
      <c r="EB13" s="550"/>
      <c r="EC13" s="550"/>
      <c r="ED13" s="550"/>
      <c r="EE13" s="550"/>
      <c r="EF13" s="550"/>
      <c r="EG13" s="550"/>
      <c r="EH13" s="550"/>
      <c r="EI13" s="550"/>
      <c r="EJ13" s="550"/>
      <c r="EK13" s="550"/>
      <c r="EL13" s="550"/>
      <c r="EM13" s="550"/>
      <c r="EN13" s="550"/>
      <c r="EO13" s="550"/>
      <c r="EP13" s="550"/>
      <c r="EQ13" s="550"/>
      <c r="ER13" s="550"/>
      <c r="ES13" s="550"/>
      <c r="ET13" s="550"/>
      <c r="EU13" s="550"/>
      <c r="EV13" s="550"/>
      <c r="EW13" s="550"/>
      <c r="EX13" s="550"/>
      <c r="EY13" s="550"/>
      <c r="EZ13" s="550"/>
      <c r="FA13" s="550"/>
      <c r="FB13" s="550"/>
      <c r="FC13" s="550"/>
      <c r="FD13" s="550"/>
      <c r="FE13" s="550"/>
      <c r="FF13" s="550"/>
      <c r="FG13" s="550"/>
      <c r="FH13" s="550"/>
      <c r="FI13" s="550"/>
      <c r="FJ13" s="550"/>
      <c r="FK13" s="550"/>
      <c r="FL13" s="550"/>
      <c r="FM13" s="550"/>
      <c r="FN13" s="550"/>
      <c r="FO13" s="550"/>
      <c r="FP13" s="550"/>
      <c r="FQ13" s="550"/>
      <c r="FR13" s="550"/>
      <c r="FS13" s="550"/>
      <c r="FT13" s="550"/>
      <c r="FU13" s="550"/>
      <c r="FV13" s="550"/>
      <c r="FW13" s="550"/>
      <c r="FX13" s="550"/>
      <c r="FY13" s="550"/>
      <c r="FZ13" s="550"/>
      <c r="GA13" s="550"/>
      <c r="GB13" s="550"/>
      <c r="GC13" s="550"/>
      <c r="GD13" s="550"/>
      <c r="GE13" s="550"/>
      <c r="GF13" s="550"/>
      <c r="GG13" s="550"/>
      <c r="GH13" s="550"/>
      <c r="GI13" s="550"/>
      <c r="GJ13" s="550"/>
      <c r="GK13" s="550"/>
      <c r="GL13" s="550"/>
      <c r="GM13" s="550"/>
      <c r="GN13" s="550"/>
      <c r="GO13" s="550"/>
      <c r="GP13" s="550"/>
      <c r="GQ13" s="550"/>
      <c r="GR13" s="550"/>
      <c r="GS13" s="550"/>
      <c r="GT13" s="550"/>
      <c r="GU13" s="550"/>
      <c r="GV13" s="550"/>
      <c r="GW13" s="550"/>
      <c r="GX13" s="550"/>
      <c r="GY13" s="550"/>
      <c r="GZ13" s="550"/>
      <c r="HA13" s="550"/>
      <c r="HB13" s="550"/>
      <c r="HC13" s="550"/>
      <c r="HD13" s="550"/>
      <c r="HE13" s="550"/>
      <c r="HF13" s="550"/>
      <c r="HG13" s="550"/>
      <c r="HH13" s="550"/>
      <c r="HI13" s="550"/>
      <c r="HJ13" s="550"/>
      <c r="HK13" s="550"/>
      <c r="HL13" s="550"/>
      <c r="HM13" s="550"/>
      <c r="HN13" s="550"/>
      <c r="HO13" s="550"/>
      <c r="HP13" s="550"/>
      <c r="HQ13" s="550"/>
      <c r="HR13" s="550"/>
      <c r="HS13" s="550"/>
      <c r="HT13" s="550"/>
      <c r="HU13" s="550"/>
      <c r="HV13" s="550"/>
      <c r="HW13" s="550"/>
    </row>
    <row r="14" spans="1:231" s="552" customFormat="1" ht="37.5">
      <c r="A14" s="615" t="s">
        <v>297</v>
      </c>
      <c r="B14" s="568" t="s">
        <v>316</v>
      </c>
      <c r="C14" s="543"/>
      <c r="D14" s="543"/>
      <c r="E14" s="543"/>
      <c r="F14" s="353">
        <v>7</v>
      </c>
      <c r="G14" s="543">
        <v>1</v>
      </c>
      <c r="H14" s="543">
        <v>30</v>
      </c>
      <c r="I14" s="543">
        <v>15</v>
      </c>
      <c r="J14" s="543"/>
      <c r="K14" s="543"/>
      <c r="L14" s="543">
        <v>15</v>
      </c>
      <c r="M14" s="543">
        <v>15</v>
      </c>
      <c r="N14" s="543"/>
      <c r="O14" s="543"/>
      <c r="P14" s="543"/>
      <c r="Q14" s="543"/>
      <c r="R14" s="543"/>
      <c r="S14" s="543"/>
      <c r="T14" s="543"/>
      <c r="U14" s="543"/>
      <c r="V14" s="543"/>
      <c r="W14" s="543">
        <v>1</v>
      </c>
      <c r="X14" s="543"/>
      <c r="Y14" s="355"/>
      <c r="Z14" s="551"/>
      <c r="AA14" s="551" t="s">
        <v>405</v>
      </c>
      <c r="AB14" s="551" t="s">
        <v>405</v>
      </c>
      <c r="AC14" s="551" t="s">
        <v>405</v>
      </c>
      <c r="AD14" s="551" t="s">
        <v>405</v>
      </c>
      <c r="AE14" s="551" t="s">
        <v>405</v>
      </c>
      <c r="AF14" s="551" t="s">
        <v>405</v>
      </c>
      <c r="AG14" s="551" t="s">
        <v>405</v>
      </c>
      <c r="AH14" s="551" t="s">
        <v>405</v>
      </c>
      <c r="AI14" s="551" t="s">
        <v>405</v>
      </c>
      <c r="AJ14" s="551" t="s">
        <v>404</v>
      </c>
      <c r="AK14" s="551" t="s">
        <v>405</v>
      </c>
      <c r="AL14" s="551" t="s">
        <v>405</v>
      </c>
      <c r="AM14" s="551"/>
      <c r="AN14" s="551"/>
      <c r="AO14" s="551"/>
      <c r="AP14" s="551"/>
      <c r="AQ14" s="551"/>
      <c r="AR14" s="551"/>
      <c r="AS14" s="551"/>
      <c r="AT14" s="551"/>
      <c r="AU14" s="551"/>
      <c r="AV14" s="551"/>
      <c r="AW14" s="551"/>
      <c r="AX14" s="551"/>
      <c r="AY14" s="551"/>
      <c r="AZ14" s="550"/>
      <c r="BA14" s="550"/>
      <c r="BB14" s="550"/>
      <c r="BC14" s="550"/>
      <c r="BD14" s="550"/>
      <c r="BE14" s="550"/>
      <c r="BF14" s="550"/>
      <c r="BG14" s="550"/>
      <c r="BH14" s="550"/>
      <c r="BI14" s="550"/>
      <c r="BJ14" s="550"/>
      <c r="BK14" s="550"/>
      <c r="BL14" s="550"/>
      <c r="BM14" s="550"/>
      <c r="BN14" s="550"/>
      <c r="BO14" s="550"/>
      <c r="BP14" s="550"/>
      <c r="BQ14" s="550"/>
      <c r="BR14" s="550"/>
      <c r="BS14" s="550"/>
      <c r="BT14" s="550"/>
      <c r="BU14" s="550"/>
      <c r="BV14" s="550"/>
      <c r="BW14" s="550"/>
      <c r="BX14" s="550"/>
      <c r="BY14" s="550"/>
      <c r="BZ14" s="550"/>
      <c r="CA14" s="550"/>
      <c r="CB14" s="550"/>
      <c r="CC14" s="550"/>
      <c r="CD14" s="550"/>
      <c r="CE14" s="550"/>
      <c r="CF14" s="550"/>
      <c r="CG14" s="550"/>
      <c r="CH14" s="550"/>
      <c r="CI14" s="550"/>
      <c r="CJ14" s="550"/>
      <c r="CK14" s="550"/>
      <c r="CL14" s="550"/>
      <c r="CM14" s="550"/>
      <c r="CN14" s="550"/>
      <c r="CO14" s="550"/>
      <c r="CP14" s="550"/>
      <c r="CQ14" s="550"/>
      <c r="CR14" s="550"/>
      <c r="CS14" s="550"/>
      <c r="CT14" s="550"/>
      <c r="CU14" s="550"/>
      <c r="CV14" s="550"/>
      <c r="CW14" s="550"/>
      <c r="CX14" s="550"/>
      <c r="CY14" s="550"/>
      <c r="CZ14" s="550"/>
      <c r="DA14" s="550"/>
      <c r="DB14" s="550"/>
      <c r="DC14" s="550"/>
      <c r="DD14" s="550"/>
      <c r="DE14" s="550"/>
      <c r="DF14" s="550"/>
      <c r="DG14" s="550"/>
      <c r="DH14" s="550"/>
      <c r="DI14" s="550"/>
      <c r="DJ14" s="550"/>
      <c r="DK14" s="550"/>
      <c r="DL14" s="550"/>
      <c r="DM14" s="550"/>
      <c r="DN14" s="550"/>
      <c r="DO14" s="550"/>
      <c r="DP14" s="550"/>
      <c r="DQ14" s="550"/>
      <c r="DR14" s="550"/>
      <c r="DS14" s="550"/>
      <c r="DT14" s="550"/>
      <c r="DU14" s="550"/>
      <c r="DV14" s="550"/>
      <c r="DW14" s="550"/>
      <c r="DX14" s="550"/>
      <c r="DY14" s="550"/>
      <c r="DZ14" s="550"/>
      <c r="EA14" s="550"/>
      <c r="EB14" s="550"/>
      <c r="EC14" s="550"/>
      <c r="ED14" s="550"/>
      <c r="EE14" s="550"/>
      <c r="EF14" s="550"/>
      <c r="EG14" s="550"/>
      <c r="EH14" s="550"/>
      <c r="EI14" s="550"/>
      <c r="EJ14" s="550"/>
      <c r="EK14" s="550"/>
      <c r="EL14" s="550"/>
      <c r="EM14" s="550"/>
      <c r="EN14" s="550"/>
      <c r="EO14" s="550"/>
      <c r="EP14" s="550"/>
      <c r="EQ14" s="550"/>
      <c r="ER14" s="550"/>
      <c r="ES14" s="550"/>
      <c r="ET14" s="550"/>
      <c r="EU14" s="550"/>
      <c r="EV14" s="550"/>
      <c r="EW14" s="550"/>
      <c r="EX14" s="550"/>
      <c r="EY14" s="550"/>
      <c r="EZ14" s="550"/>
      <c r="FA14" s="550"/>
      <c r="FB14" s="550"/>
      <c r="FC14" s="550"/>
      <c r="FD14" s="550"/>
      <c r="FE14" s="550"/>
      <c r="FF14" s="550"/>
      <c r="FG14" s="550"/>
      <c r="FH14" s="550"/>
      <c r="FI14" s="550"/>
      <c r="FJ14" s="550"/>
      <c r="FK14" s="550"/>
      <c r="FL14" s="550"/>
      <c r="FM14" s="550"/>
      <c r="FN14" s="550"/>
      <c r="FO14" s="550"/>
      <c r="FP14" s="550"/>
      <c r="FQ14" s="550"/>
      <c r="FR14" s="550"/>
      <c r="FS14" s="550"/>
      <c r="FT14" s="550"/>
      <c r="FU14" s="550"/>
      <c r="FV14" s="550"/>
      <c r="FW14" s="550"/>
      <c r="FX14" s="550"/>
      <c r="FY14" s="550"/>
      <c r="FZ14" s="550"/>
      <c r="GA14" s="550"/>
      <c r="GB14" s="550"/>
      <c r="GC14" s="550"/>
      <c r="GD14" s="550"/>
      <c r="GE14" s="550"/>
      <c r="GF14" s="550"/>
      <c r="GG14" s="550"/>
      <c r="GH14" s="550"/>
      <c r="GI14" s="550"/>
      <c r="GJ14" s="550"/>
      <c r="GK14" s="550"/>
      <c r="GL14" s="550"/>
      <c r="GM14" s="550"/>
      <c r="GN14" s="550"/>
      <c r="GO14" s="550"/>
      <c r="GP14" s="550"/>
      <c r="GQ14" s="550"/>
      <c r="GR14" s="550"/>
      <c r="GS14" s="550"/>
      <c r="GT14" s="550"/>
      <c r="GU14" s="550"/>
      <c r="GV14" s="550"/>
      <c r="GW14" s="550"/>
      <c r="GX14" s="550"/>
      <c r="GY14" s="550"/>
      <c r="GZ14" s="550"/>
      <c r="HA14" s="550"/>
      <c r="HB14" s="550"/>
      <c r="HC14" s="550"/>
      <c r="HD14" s="550"/>
      <c r="HE14" s="550"/>
      <c r="HF14" s="550"/>
      <c r="HG14" s="550"/>
      <c r="HH14" s="550"/>
      <c r="HI14" s="550"/>
      <c r="HJ14" s="550"/>
      <c r="HK14" s="550"/>
      <c r="HL14" s="550"/>
      <c r="HM14" s="550"/>
      <c r="HN14" s="550"/>
      <c r="HO14" s="550"/>
      <c r="HP14" s="550"/>
      <c r="HQ14" s="550"/>
      <c r="HR14" s="550"/>
      <c r="HS14" s="550"/>
      <c r="HT14" s="550"/>
      <c r="HU14" s="550"/>
      <c r="HV14" s="550"/>
      <c r="HW14" s="550"/>
    </row>
    <row r="15" spans="1:231" s="552" customFormat="1" ht="37.5">
      <c r="A15" s="617" t="s">
        <v>160</v>
      </c>
      <c r="B15" s="808" t="s">
        <v>431</v>
      </c>
      <c r="C15" s="543"/>
      <c r="D15" s="543">
        <v>7</v>
      </c>
      <c r="E15" s="543"/>
      <c r="F15" s="543"/>
      <c r="G15" s="543">
        <v>3</v>
      </c>
      <c r="H15" s="543">
        <v>90</v>
      </c>
      <c r="I15" s="543">
        <v>30</v>
      </c>
      <c r="J15" s="543">
        <v>15</v>
      </c>
      <c r="K15" s="543">
        <v>15</v>
      </c>
      <c r="L15" s="543"/>
      <c r="M15" s="543">
        <v>60</v>
      </c>
      <c r="N15" s="543"/>
      <c r="O15" s="543"/>
      <c r="P15" s="543"/>
      <c r="Q15" s="543"/>
      <c r="R15" s="543"/>
      <c r="S15" s="543"/>
      <c r="T15" s="543"/>
      <c r="U15" s="543"/>
      <c r="V15" s="543"/>
      <c r="W15" s="543">
        <v>2</v>
      </c>
      <c r="X15" s="543"/>
      <c r="Y15" s="355"/>
      <c r="Z15" s="551"/>
      <c r="AA15" s="551" t="s">
        <v>405</v>
      </c>
      <c r="AB15" s="551" t="s">
        <v>405</v>
      </c>
      <c r="AC15" s="551" t="s">
        <v>405</v>
      </c>
      <c r="AD15" s="551" t="s">
        <v>405</v>
      </c>
      <c r="AE15" s="551" t="s">
        <v>405</v>
      </c>
      <c r="AF15" s="551" t="s">
        <v>405</v>
      </c>
      <c r="AG15" s="551" t="s">
        <v>405</v>
      </c>
      <c r="AH15" s="551" t="s">
        <v>405</v>
      </c>
      <c r="AI15" s="551" t="s">
        <v>405</v>
      </c>
      <c r="AJ15" s="551" t="s">
        <v>404</v>
      </c>
      <c r="AK15" s="551" t="s">
        <v>405</v>
      </c>
      <c r="AL15" s="551" t="s">
        <v>405</v>
      </c>
      <c r="AM15" s="551"/>
      <c r="AN15" s="551"/>
      <c r="AO15" s="551"/>
      <c r="AP15" s="551"/>
      <c r="AQ15" s="551"/>
      <c r="AR15" s="551"/>
      <c r="AS15" s="551"/>
      <c r="AT15" s="551"/>
      <c r="AU15" s="551"/>
      <c r="AV15" s="551"/>
      <c r="AW15" s="551"/>
      <c r="AX15" s="551"/>
      <c r="AY15" s="551"/>
      <c r="AZ15" s="550"/>
      <c r="BA15" s="550"/>
      <c r="BB15" s="550"/>
      <c r="BC15" s="550"/>
      <c r="BD15" s="550"/>
      <c r="BE15" s="550"/>
      <c r="BF15" s="550"/>
      <c r="BG15" s="550"/>
      <c r="BH15" s="550"/>
      <c r="BI15" s="550"/>
      <c r="BJ15" s="550"/>
      <c r="BK15" s="550"/>
      <c r="BL15" s="550"/>
      <c r="BM15" s="550"/>
      <c r="BN15" s="550"/>
      <c r="BO15" s="550"/>
      <c r="BP15" s="550"/>
      <c r="BQ15" s="550"/>
      <c r="BR15" s="550"/>
      <c r="BS15" s="550"/>
      <c r="BT15" s="550"/>
      <c r="BU15" s="550"/>
      <c r="BV15" s="550"/>
      <c r="BW15" s="550"/>
      <c r="BX15" s="550"/>
      <c r="BY15" s="550"/>
      <c r="BZ15" s="550"/>
      <c r="CA15" s="550"/>
      <c r="CB15" s="550"/>
      <c r="CC15" s="550"/>
      <c r="CD15" s="550"/>
      <c r="CE15" s="550"/>
      <c r="CF15" s="550"/>
      <c r="CG15" s="550"/>
      <c r="CH15" s="550"/>
      <c r="CI15" s="550"/>
      <c r="CJ15" s="550"/>
      <c r="CK15" s="550"/>
      <c r="CL15" s="550"/>
      <c r="CM15" s="550"/>
      <c r="CN15" s="550"/>
      <c r="CO15" s="550"/>
      <c r="CP15" s="550"/>
      <c r="CQ15" s="550"/>
      <c r="CR15" s="550"/>
      <c r="CS15" s="550"/>
      <c r="CT15" s="550"/>
      <c r="CU15" s="550"/>
      <c r="CV15" s="550"/>
      <c r="CW15" s="550"/>
      <c r="CX15" s="550"/>
      <c r="CY15" s="550"/>
      <c r="CZ15" s="550"/>
      <c r="DA15" s="550"/>
      <c r="DB15" s="550"/>
      <c r="DC15" s="550"/>
      <c r="DD15" s="550"/>
      <c r="DE15" s="550"/>
      <c r="DF15" s="550"/>
      <c r="DG15" s="550"/>
      <c r="DH15" s="550"/>
      <c r="DI15" s="550"/>
      <c r="DJ15" s="550"/>
      <c r="DK15" s="550"/>
      <c r="DL15" s="550"/>
      <c r="DM15" s="550"/>
      <c r="DN15" s="550"/>
      <c r="DO15" s="550"/>
      <c r="DP15" s="550"/>
      <c r="DQ15" s="550"/>
      <c r="DR15" s="550"/>
      <c r="DS15" s="550"/>
      <c r="DT15" s="550"/>
      <c r="DU15" s="550"/>
      <c r="DV15" s="550"/>
      <c r="DW15" s="550"/>
      <c r="DX15" s="550"/>
      <c r="DY15" s="550"/>
      <c r="DZ15" s="550"/>
      <c r="EA15" s="550"/>
      <c r="EB15" s="550"/>
      <c r="EC15" s="550"/>
      <c r="ED15" s="550"/>
      <c r="EE15" s="550"/>
      <c r="EF15" s="550"/>
      <c r="EG15" s="550"/>
      <c r="EH15" s="550"/>
      <c r="EI15" s="550"/>
      <c r="EJ15" s="550"/>
      <c r="EK15" s="550"/>
      <c r="EL15" s="550"/>
      <c r="EM15" s="550"/>
      <c r="EN15" s="550"/>
      <c r="EO15" s="550"/>
      <c r="EP15" s="550"/>
      <c r="EQ15" s="550"/>
      <c r="ER15" s="550"/>
      <c r="ES15" s="550"/>
      <c r="ET15" s="550"/>
      <c r="EU15" s="550"/>
      <c r="EV15" s="550"/>
      <c r="EW15" s="550"/>
      <c r="EX15" s="550"/>
      <c r="EY15" s="550"/>
      <c r="EZ15" s="550"/>
      <c r="FA15" s="550"/>
      <c r="FB15" s="550"/>
      <c r="FC15" s="550"/>
      <c r="FD15" s="550"/>
      <c r="FE15" s="550"/>
      <c r="FF15" s="550"/>
      <c r="FG15" s="550"/>
      <c r="FH15" s="550"/>
      <c r="FI15" s="550"/>
      <c r="FJ15" s="550"/>
      <c r="FK15" s="550"/>
      <c r="FL15" s="550"/>
      <c r="FM15" s="550"/>
      <c r="FN15" s="550"/>
      <c r="FO15" s="550"/>
      <c r="FP15" s="550"/>
      <c r="FQ15" s="550"/>
      <c r="FR15" s="550"/>
      <c r="FS15" s="550"/>
      <c r="FT15" s="550"/>
      <c r="FU15" s="550"/>
      <c r="FV15" s="550"/>
      <c r="FW15" s="550"/>
      <c r="FX15" s="550"/>
      <c r="FY15" s="550"/>
      <c r="FZ15" s="550"/>
      <c r="GA15" s="550"/>
      <c r="GB15" s="550"/>
      <c r="GC15" s="550"/>
      <c r="GD15" s="550"/>
      <c r="GE15" s="550"/>
      <c r="GF15" s="550"/>
      <c r="GG15" s="550"/>
      <c r="GH15" s="550"/>
      <c r="GI15" s="550"/>
      <c r="GJ15" s="550"/>
      <c r="GK15" s="550"/>
      <c r="GL15" s="550"/>
      <c r="GM15" s="550"/>
      <c r="GN15" s="550"/>
      <c r="GO15" s="550"/>
      <c r="GP15" s="550"/>
      <c r="GQ15" s="550"/>
      <c r="GR15" s="550"/>
      <c r="GS15" s="550"/>
      <c r="GT15" s="550"/>
      <c r="GU15" s="550"/>
      <c r="GV15" s="550"/>
      <c r="GW15" s="550"/>
      <c r="GX15" s="550"/>
      <c r="GY15" s="550"/>
      <c r="GZ15" s="550"/>
      <c r="HA15" s="550"/>
      <c r="HB15" s="550"/>
      <c r="HC15" s="550"/>
      <c r="HD15" s="550"/>
      <c r="HE15" s="550"/>
      <c r="HF15" s="550"/>
      <c r="HG15" s="550"/>
      <c r="HH15" s="550"/>
      <c r="HI15" s="550"/>
      <c r="HJ15" s="550"/>
      <c r="HK15" s="550"/>
      <c r="HL15" s="550"/>
      <c r="HM15" s="550"/>
      <c r="HN15" s="550"/>
      <c r="HO15" s="550"/>
      <c r="HP15" s="550"/>
      <c r="HQ15" s="550"/>
      <c r="HR15" s="550"/>
      <c r="HS15" s="550"/>
      <c r="HT15" s="550"/>
      <c r="HU15" s="550"/>
      <c r="HV15" s="550"/>
      <c r="HW15" s="550"/>
    </row>
    <row r="16" spans="1:231" s="552" customFormat="1" ht="37.5">
      <c r="A16" s="617" t="s">
        <v>300</v>
      </c>
      <c r="B16" s="806" t="s">
        <v>432</v>
      </c>
      <c r="C16" s="543"/>
      <c r="D16" s="543">
        <v>7</v>
      </c>
      <c r="E16" s="543"/>
      <c r="F16" s="543"/>
      <c r="G16" s="543">
        <v>3</v>
      </c>
      <c r="H16" s="543">
        <v>90</v>
      </c>
      <c r="I16" s="543">
        <v>30</v>
      </c>
      <c r="J16" s="543">
        <v>15</v>
      </c>
      <c r="K16" s="543">
        <v>15</v>
      </c>
      <c r="L16" s="543"/>
      <c r="M16" s="543">
        <v>60</v>
      </c>
      <c r="N16" s="543"/>
      <c r="O16" s="543"/>
      <c r="P16" s="543"/>
      <c r="Q16" s="543"/>
      <c r="R16" s="543"/>
      <c r="S16" s="543"/>
      <c r="T16" s="543"/>
      <c r="U16" s="543"/>
      <c r="V16" s="543"/>
      <c r="W16" s="543">
        <v>2</v>
      </c>
      <c r="X16" s="543"/>
      <c r="Y16" s="355"/>
      <c r="Z16" s="551"/>
      <c r="AA16" s="551" t="s">
        <v>405</v>
      </c>
      <c r="AB16" s="551" t="s">
        <v>405</v>
      </c>
      <c r="AC16" s="551" t="s">
        <v>405</v>
      </c>
      <c r="AD16" s="551" t="s">
        <v>405</v>
      </c>
      <c r="AE16" s="551" t="s">
        <v>405</v>
      </c>
      <c r="AF16" s="551" t="s">
        <v>405</v>
      </c>
      <c r="AG16" s="551" t="s">
        <v>405</v>
      </c>
      <c r="AH16" s="551" t="s">
        <v>405</v>
      </c>
      <c r="AI16" s="551" t="s">
        <v>405</v>
      </c>
      <c r="AJ16" s="551" t="s">
        <v>404</v>
      </c>
      <c r="AK16" s="551" t="s">
        <v>405</v>
      </c>
      <c r="AL16" s="551" t="s">
        <v>405</v>
      </c>
      <c r="AM16" s="551"/>
      <c r="AN16" s="551"/>
      <c r="AO16" s="551"/>
      <c r="AP16" s="551"/>
      <c r="AQ16" s="551"/>
      <c r="AR16" s="551"/>
      <c r="AS16" s="551"/>
      <c r="AT16" s="551"/>
      <c r="AU16" s="551"/>
      <c r="AV16" s="551"/>
      <c r="AW16" s="551"/>
      <c r="AX16" s="551"/>
      <c r="AY16" s="551"/>
      <c r="AZ16" s="550"/>
      <c r="BA16" s="550"/>
      <c r="BB16" s="550"/>
      <c r="BC16" s="550"/>
      <c r="BD16" s="550"/>
      <c r="BE16" s="550"/>
      <c r="BF16" s="550"/>
      <c r="BG16" s="550"/>
      <c r="BH16" s="550"/>
      <c r="BI16" s="550"/>
      <c r="BJ16" s="550"/>
      <c r="BK16" s="550"/>
      <c r="BL16" s="550"/>
      <c r="BM16" s="550"/>
      <c r="BN16" s="550"/>
      <c r="BO16" s="550"/>
      <c r="BP16" s="550"/>
      <c r="BQ16" s="550"/>
      <c r="BR16" s="550"/>
      <c r="BS16" s="550"/>
      <c r="BT16" s="550"/>
      <c r="BU16" s="550"/>
      <c r="BV16" s="550"/>
      <c r="BW16" s="550"/>
      <c r="BX16" s="550"/>
      <c r="BY16" s="550"/>
      <c r="BZ16" s="550"/>
      <c r="CA16" s="550"/>
      <c r="CB16" s="550"/>
      <c r="CC16" s="550"/>
      <c r="CD16" s="550"/>
      <c r="CE16" s="550"/>
      <c r="CF16" s="550"/>
      <c r="CG16" s="550"/>
      <c r="CH16" s="550"/>
      <c r="CI16" s="550"/>
      <c r="CJ16" s="550"/>
      <c r="CK16" s="550"/>
      <c r="CL16" s="550"/>
      <c r="CM16" s="550"/>
      <c r="CN16" s="550"/>
      <c r="CO16" s="550"/>
      <c r="CP16" s="550"/>
      <c r="CQ16" s="550"/>
      <c r="CR16" s="550"/>
      <c r="CS16" s="550"/>
      <c r="CT16" s="550"/>
      <c r="CU16" s="550"/>
      <c r="CV16" s="550"/>
      <c r="CW16" s="550"/>
      <c r="CX16" s="550"/>
      <c r="CY16" s="550"/>
      <c r="CZ16" s="550"/>
      <c r="DA16" s="550"/>
      <c r="DB16" s="550"/>
      <c r="DC16" s="550"/>
      <c r="DD16" s="550"/>
      <c r="DE16" s="550"/>
      <c r="DF16" s="550"/>
      <c r="DG16" s="550"/>
      <c r="DH16" s="550"/>
      <c r="DI16" s="550"/>
      <c r="DJ16" s="550"/>
      <c r="DK16" s="550"/>
      <c r="DL16" s="550"/>
      <c r="DM16" s="550"/>
      <c r="DN16" s="550"/>
      <c r="DO16" s="550"/>
      <c r="DP16" s="550"/>
      <c r="DQ16" s="550"/>
      <c r="DR16" s="550"/>
      <c r="DS16" s="550"/>
      <c r="DT16" s="550"/>
      <c r="DU16" s="550"/>
      <c r="DV16" s="550"/>
      <c r="DW16" s="550"/>
      <c r="DX16" s="550"/>
      <c r="DY16" s="550"/>
      <c r="DZ16" s="550"/>
      <c r="EA16" s="550"/>
      <c r="EB16" s="550"/>
      <c r="EC16" s="550"/>
      <c r="ED16" s="550"/>
      <c r="EE16" s="550"/>
      <c r="EF16" s="550"/>
      <c r="EG16" s="550"/>
      <c r="EH16" s="550"/>
      <c r="EI16" s="550"/>
      <c r="EJ16" s="550"/>
      <c r="EK16" s="550"/>
      <c r="EL16" s="550"/>
      <c r="EM16" s="550"/>
      <c r="EN16" s="550"/>
      <c r="EO16" s="550"/>
      <c r="EP16" s="550"/>
      <c r="EQ16" s="550"/>
      <c r="ER16" s="550"/>
      <c r="ES16" s="550"/>
      <c r="ET16" s="550"/>
      <c r="EU16" s="550"/>
      <c r="EV16" s="550"/>
      <c r="EW16" s="550"/>
      <c r="EX16" s="550"/>
      <c r="EY16" s="550"/>
      <c r="EZ16" s="550"/>
      <c r="FA16" s="550"/>
      <c r="FB16" s="550"/>
      <c r="FC16" s="550"/>
      <c r="FD16" s="550"/>
      <c r="FE16" s="550"/>
      <c r="FF16" s="550"/>
      <c r="FG16" s="550"/>
      <c r="FH16" s="550"/>
      <c r="FI16" s="550"/>
      <c r="FJ16" s="550"/>
      <c r="FK16" s="550"/>
      <c r="FL16" s="550"/>
      <c r="FM16" s="550"/>
      <c r="FN16" s="550"/>
      <c r="FO16" s="550"/>
      <c r="FP16" s="550"/>
      <c r="FQ16" s="550"/>
      <c r="FR16" s="550"/>
      <c r="FS16" s="550"/>
      <c r="FT16" s="550"/>
      <c r="FU16" s="550"/>
      <c r="FV16" s="550"/>
      <c r="FW16" s="550"/>
      <c r="FX16" s="550"/>
      <c r="FY16" s="550"/>
      <c r="FZ16" s="550"/>
      <c r="GA16" s="550"/>
      <c r="GB16" s="550"/>
      <c r="GC16" s="550"/>
      <c r="GD16" s="550"/>
      <c r="GE16" s="550"/>
      <c r="GF16" s="550"/>
      <c r="GG16" s="550"/>
      <c r="GH16" s="550"/>
      <c r="GI16" s="550"/>
      <c r="GJ16" s="550"/>
      <c r="GK16" s="550"/>
      <c r="GL16" s="550"/>
      <c r="GM16" s="550"/>
      <c r="GN16" s="550"/>
      <c r="GO16" s="550"/>
      <c r="GP16" s="550"/>
      <c r="GQ16" s="550"/>
      <c r="GR16" s="550"/>
      <c r="GS16" s="550"/>
      <c r="GT16" s="550"/>
      <c r="GU16" s="550"/>
      <c r="GV16" s="550"/>
      <c r="GW16" s="550"/>
      <c r="GX16" s="550"/>
      <c r="GY16" s="550"/>
      <c r="GZ16" s="550"/>
      <c r="HA16" s="550"/>
      <c r="HB16" s="550"/>
      <c r="HC16" s="550"/>
      <c r="HD16" s="550"/>
      <c r="HE16" s="550"/>
      <c r="HF16" s="550"/>
      <c r="HG16" s="550"/>
      <c r="HH16" s="550"/>
      <c r="HI16" s="550"/>
      <c r="HJ16" s="550"/>
      <c r="HK16" s="550"/>
      <c r="HL16" s="550"/>
      <c r="HM16" s="550"/>
      <c r="HN16" s="550"/>
      <c r="HO16" s="550"/>
      <c r="HP16" s="550"/>
      <c r="HQ16" s="550"/>
      <c r="HR16" s="550"/>
      <c r="HS16" s="550"/>
      <c r="HT16" s="550"/>
      <c r="HU16" s="550"/>
      <c r="HV16" s="550"/>
      <c r="HW16" s="550"/>
    </row>
    <row r="17" spans="1:51" s="552" customFormat="1" ht="18.75">
      <c r="A17" s="353"/>
      <c r="B17" s="594" t="s">
        <v>265</v>
      </c>
      <c r="C17" s="595">
        <v>3</v>
      </c>
      <c r="D17" s="596">
        <v>2</v>
      </c>
      <c r="E17" s="596"/>
      <c r="F17" s="595">
        <v>1</v>
      </c>
      <c r="G17" s="595"/>
      <c r="H17" s="595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>
        <v>18</v>
      </c>
      <c r="X17" s="594"/>
      <c r="Y17" s="594"/>
      <c r="Z17" s="594"/>
      <c r="AA17" s="594"/>
      <c r="AB17" s="594"/>
      <c r="AC17" s="594"/>
      <c r="AD17" s="594"/>
      <c r="AE17" s="594"/>
      <c r="AF17" s="594"/>
      <c r="AG17" s="594"/>
      <c r="AH17" s="594"/>
      <c r="AI17" s="594"/>
      <c r="AJ17" s="594"/>
      <c r="AK17" s="594"/>
      <c r="AL17" s="594"/>
      <c r="AM17" s="594"/>
      <c r="AN17" s="594"/>
      <c r="AO17" s="594"/>
      <c r="AP17" s="594"/>
      <c r="AQ17" s="594"/>
      <c r="AR17" s="594"/>
      <c r="AS17" s="594"/>
      <c r="AT17" s="594"/>
      <c r="AU17" s="594"/>
      <c r="AV17" s="594"/>
      <c r="AW17" s="594"/>
      <c r="AX17" s="594"/>
      <c r="AY17" s="594"/>
    </row>
  </sheetData>
  <sheetProtection selectLockedCells="1" selectUnlockedCells="1"/>
  <mergeCells count="30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Y2:AY7"/>
    <mergeCell ref="AO7:AQ7"/>
    <mergeCell ref="AR7:AT7"/>
    <mergeCell ref="AU7:AW7"/>
    <mergeCell ref="F5:F7"/>
    <mergeCell ref="J5:J7"/>
    <mergeCell ref="K5:K7"/>
    <mergeCell ref="L5:L7"/>
    <mergeCell ref="N6:Y6"/>
    <mergeCell ref="AL7:AN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4"/>
  <sheetViews>
    <sheetView view="pageBreakPreview" zoomScale="70" zoomScaleNormal="50" zoomScaleSheetLayoutView="70" zoomScalePageLayoutView="0" workbookViewId="0" topLeftCell="A1">
      <selection activeCell="A2" sqref="A2:A7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hidden="1" customWidth="1"/>
    <col min="8" max="8" width="10.375" style="11" hidden="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hidden="1" customWidth="1"/>
    <col min="14" max="14" width="5.875" style="10" hidden="1" customWidth="1"/>
    <col min="15" max="16" width="6.25390625" style="10" hidden="1" customWidth="1"/>
    <col min="17" max="17" width="7.625" style="10" hidden="1" customWidth="1"/>
    <col min="18" max="21" width="6.25390625" style="10" hidden="1" customWidth="1"/>
    <col min="22" max="22" width="7.625" style="10" hidden="1" customWidth="1"/>
    <col min="23" max="23" width="6.25390625" style="10" hidden="1" customWidth="1"/>
    <col min="24" max="24" width="19.00390625" style="10" customWidth="1"/>
    <col min="25" max="25" width="6.25390625" style="10" hidden="1" customWidth="1"/>
    <col min="26" max="26" width="8.75390625" style="10" hidden="1" customWidth="1"/>
    <col min="27" max="27" width="10.25390625" style="10" hidden="1" customWidth="1"/>
    <col min="28" max="50" width="0" style="10" hidden="1" customWidth="1"/>
    <col min="51" max="51" width="43.25390625" style="10" customWidth="1"/>
    <col min="52" max="16384" width="9.125" style="10" customWidth="1"/>
  </cols>
  <sheetData>
    <row r="1" spans="1:25" s="13" customFormat="1" ht="19.5" thickBot="1">
      <c r="A1" s="1096" t="s">
        <v>435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8"/>
    </row>
    <row r="2" spans="1:51" s="13" customFormat="1" ht="12.75" customHeight="1">
      <c r="A2" s="1084" t="s">
        <v>32</v>
      </c>
      <c r="B2" s="1042" t="s">
        <v>101</v>
      </c>
      <c r="C2" s="1028" t="s">
        <v>355</v>
      </c>
      <c r="D2" s="1029"/>
      <c r="E2" s="1030"/>
      <c r="F2" s="1031"/>
      <c r="G2" s="1026" t="s">
        <v>102</v>
      </c>
      <c r="H2" s="1118" t="s">
        <v>108</v>
      </c>
      <c r="I2" s="1119"/>
      <c r="J2" s="1119"/>
      <c r="K2" s="1119"/>
      <c r="L2" s="1119"/>
      <c r="M2" s="1120"/>
      <c r="N2" s="1039"/>
      <c r="O2" s="1040"/>
      <c r="P2" s="1040"/>
      <c r="Q2" s="1040"/>
      <c r="R2" s="1040"/>
      <c r="S2" s="1040"/>
      <c r="T2" s="1040"/>
      <c r="U2" s="1040"/>
      <c r="V2" s="1040"/>
      <c r="W2" s="1040"/>
      <c r="X2" s="1040"/>
      <c r="Y2" s="1041"/>
      <c r="Z2" s="41"/>
      <c r="AY2" s="1126" t="s">
        <v>406</v>
      </c>
    </row>
    <row r="3" spans="1:51" s="13" customFormat="1" ht="12.75" customHeight="1">
      <c r="A3" s="1085"/>
      <c r="B3" s="1043"/>
      <c r="C3" s="1032"/>
      <c r="D3" s="1033"/>
      <c r="E3" s="1034"/>
      <c r="F3" s="1035"/>
      <c r="G3" s="1027"/>
      <c r="H3" s="1080" t="s">
        <v>109</v>
      </c>
      <c r="I3" s="1109" t="s">
        <v>112</v>
      </c>
      <c r="J3" s="1110"/>
      <c r="K3" s="1110"/>
      <c r="L3" s="1111"/>
      <c r="M3" s="1124" t="s">
        <v>115</v>
      </c>
      <c r="N3" s="1099" t="s">
        <v>34</v>
      </c>
      <c r="O3" s="1100"/>
      <c r="P3" s="1101"/>
      <c r="Q3" s="1105" t="s">
        <v>35</v>
      </c>
      <c r="R3" s="1100"/>
      <c r="S3" s="1101"/>
      <c r="T3" s="1105" t="s">
        <v>36</v>
      </c>
      <c r="U3" s="1100"/>
      <c r="V3" s="1101"/>
      <c r="W3" s="1105" t="s">
        <v>37</v>
      </c>
      <c r="X3" s="1100"/>
      <c r="Y3" s="1107"/>
      <c r="AY3" s="1126"/>
    </row>
    <row r="4" spans="1:51" s="13" customFormat="1" ht="18.75" customHeight="1">
      <c r="A4" s="1085"/>
      <c r="B4" s="1043"/>
      <c r="C4" s="1025" t="s">
        <v>103</v>
      </c>
      <c r="D4" s="1025" t="s">
        <v>104</v>
      </c>
      <c r="E4" s="1115" t="s">
        <v>105</v>
      </c>
      <c r="F4" s="1125"/>
      <c r="G4" s="1027"/>
      <c r="H4" s="1080"/>
      <c r="I4" s="1025" t="s">
        <v>110</v>
      </c>
      <c r="J4" s="1115" t="s">
        <v>111</v>
      </c>
      <c r="K4" s="1116"/>
      <c r="L4" s="1117"/>
      <c r="M4" s="1124"/>
      <c r="N4" s="1102"/>
      <c r="O4" s="1103"/>
      <c r="P4" s="1104"/>
      <c r="Q4" s="1106"/>
      <c r="R4" s="1103"/>
      <c r="S4" s="1104"/>
      <c r="T4" s="1106"/>
      <c r="U4" s="1103"/>
      <c r="V4" s="1104"/>
      <c r="W4" s="1106"/>
      <c r="X4" s="1103"/>
      <c r="Y4" s="1108"/>
      <c r="AY4" s="1126"/>
    </row>
    <row r="5" spans="1:51" s="13" customFormat="1" ht="15.75">
      <c r="A5" s="1085"/>
      <c r="B5" s="1043"/>
      <c r="C5" s="1025"/>
      <c r="D5" s="1025"/>
      <c r="E5" s="1036" t="s">
        <v>106</v>
      </c>
      <c r="F5" s="1112" t="s">
        <v>107</v>
      </c>
      <c r="G5" s="1027"/>
      <c r="H5" s="1080"/>
      <c r="I5" s="1025"/>
      <c r="J5" s="1036" t="s">
        <v>33</v>
      </c>
      <c r="K5" s="1036" t="s">
        <v>113</v>
      </c>
      <c r="L5" s="1036" t="s">
        <v>114</v>
      </c>
      <c r="M5" s="1124"/>
      <c r="N5" s="109">
        <v>1</v>
      </c>
      <c r="O5" s="15" t="s">
        <v>360</v>
      </c>
      <c r="P5" s="15" t="s">
        <v>356</v>
      </c>
      <c r="Q5" s="15">
        <v>3</v>
      </c>
      <c r="R5" s="15" t="s">
        <v>359</v>
      </c>
      <c r="S5" s="15" t="s">
        <v>361</v>
      </c>
      <c r="T5" s="15">
        <v>5</v>
      </c>
      <c r="U5" s="15" t="s">
        <v>362</v>
      </c>
      <c r="V5" s="15" t="s">
        <v>363</v>
      </c>
      <c r="W5" s="15">
        <v>7</v>
      </c>
      <c r="X5" s="15" t="s">
        <v>364</v>
      </c>
      <c r="Y5" s="30" t="s">
        <v>358</v>
      </c>
      <c r="AY5" s="1126"/>
    </row>
    <row r="6" spans="1:51" s="13" customFormat="1" ht="21" customHeight="1" thickBot="1">
      <c r="A6" s="1085"/>
      <c r="B6" s="1043"/>
      <c r="C6" s="1025"/>
      <c r="D6" s="1025"/>
      <c r="E6" s="1037"/>
      <c r="F6" s="1113"/>
      <c r="G6" s="1027"/>
      <c r="H6" s="1080"/>
      <c r="I6" s="1025"/>
      <c r="J6" s="1037"/>
      <c r="K6" s="1037"/>
      <c r="L6" s="1037"/>
      <c r="M6" s="1124"/>
      <c r="N6" s="1121"/>
      <c r="O6" s="1110"/>
      <c r="P6" s="1110"/>
      <c r="Q6" s="1110"/>
      <c r="R6" s="1110"/>
      <c r="S6" s="1110"/>
      <c r="T6" s="1110"/>
      <c r="U6" s="1110"/>
      <c r="V6" s="1110"/>
      <c r="W6" s="1110"/>
      <c r="X6" s="1110"/>
      <c r="Y6" s="1122"/>
      <c r="AY6" s="1126"/>
    </row>
    <row r="7" spans="1:51" s="13" customFormat="1" ht="36.75" customHeight="1">
      <c r="A7" s="1085"/>
      <c r="B7" s="1044"/>
      <c r="C7" s="1025"/>
      <c r="D7" s="1025"/>
      <c r="E7" s="1038"/>
      <c r="F7" s="1114"/>
      <c r="G7" s="1027"/>
      <c r="H7" s="1080"/>
      <c r="I7" s="1025"/>
      <c r="J7" s="1038"/>
      <c r="K7" s="1038"/>
      <c r="L7" s="1038"/>
      <c r="M7" s="1124"/>
      <c r="N7" s="597">
        <v>15</v>
      </c>
      <c r="O7" s="598">
        <v>9</v>
      </c>
      <c r="P7" s="599">
        <v>9</v>
      </c>
      <c r="Q7" s="597">
        <v>15</v>
      </c>
      <c r="R7" s="598">
        <v>9</v>
      </c>
      <c r="S7" s="599">
        <v>9</v>
      </c>
      <c r="T7" s="597">
        <v>15</v>
      </c>
      <c r="U7" s="598">
        <v>9</v>
      </c>
      <c r="V7" s="599">
        <v>9</v>
      </c>
      <c r="W7" s="597">
        <v>15</v>
      </c>
      <c r="X7" s="598"/>
      <c r="Y7" s="599">
        <v>8</v>
      </c>
      <c r="AK7" s="600"/>
      <c r="AL7" s="1128" t="s">
        <v>34</v>
      </c>
      <c r="AM7" s="1128"/>
      <c r="AN7" s="1128"/>
      <c r="AO7" s="1128" t="s">
        <v>35</v>
      </c>
      <c r="AP7" s="1128"/>
      <c r="AQ7" s="1128"/>
      <c r="AR7" s="1128" t="s">
        <v>36</v>
      </c>
      <c r="AS7" s="1128"/>
      <c r="AT7" s="1128"/>
      <c r="AU7" s="1128" t="s">
        <v>37</v>
      </c>
      <c r="AV7" s="1128"/>
      <c r="AW7" s="1128"/>
      <c r="AY7" s="1126"/>
    </row>
    <row r="8" spans="1:231" s="594" customFormat="1" ht="37.5">
      <c r="A8" s="713" t="s">
        <v>302</v>
      </c>
      <c r="B8" s="714" t="s">
        <v>303</v>
      </c>
      <c r="C8" s="622"/>
      <c r="D8" s="715" t="s">
        <v>357</v>
      </c>
      <c r="E8" s="715"/>
      <c r="F8" s="716"/>
      <c r="G8" s="717"/>
      <c r="H8" s="622"/>
      <c r="I8" s="622"/>
      <c r="J8" s="622"/>
      <c r="K8" s="622"/>
      <c r="L8" s="622"/>
      <c r="M8" s="622"/>
      <c r="N8" s="622"/>
      <c r="O8" s="622"/>
      <c r="P8" s="622"/>
      <c r="Q8" s="622" t="s">
        <v>304</v>
      </c>
      <c r="R8" s="622" t="s">
        <v>304</v>
      </c>
      <c r="S8" s="622" t="s">
        <v>304</v>
      </c>
      <c r="T8" s="622" t="s">
        <v>304</v>
      </c>
      <c r="U8" s="622" t="s">
        <v>304</v>
      </c>
      <c r="V8" s="622" t="s">
        <v>304</v>
      </c>
      <c r="W8" s="622" t="s">
        <v>304</v>
      </c>
      <c r="X8" s="622" t="s">
        <v>304</v>
      </c>
      <c r="Y8" s="622"/>
      <c r="Z8" s="665"/>
      <c r="AA8" s="551" t="s">
        <v>405</v>
      </c>
      <c r="AB8" s="551" t="s">
        <v>405</v>
      </c>
      <c r="AC8" s="551" t="s">
        <v>405</v>
      </c>
      <c r="AD8" s="551" t="s">
        <v>404</v>
      </c>
      <c r="AE8" s="551" t="s">
        <v>404</v>
      </c>
      <c r="AF8" s="551" t="s">
        <v>404</v>
      </c>
      <c r="AG8" s="551" t="s">
        <v>404</v>
      </c>
      <c r="AH8" s="551" t="s">
        <v>404</v>
      </c>
      <c r="AI8" s="551" t="s">
        <v>404</v>
      </c>
      <c r="AJ8" s="551" t="s">
        <v>404</v>
      </c>
      <c r="AK8" s="551" t="s">
        <v>404</v>
      </c>
      <c r="AL8" s="551" t="s">
        <v>405</v>
      </c>
      <c r="AM8" s="665"/>
      <c r="AN8" s="665"/>
      <c r="AO8" s="665"/>
      <c r="AP8" s="665"/>
      <c r="AQ8" s="665"/>
      <c r="AR8" s="665"/>
      <c r="AS8" s="665"/>
      <c r="AT8" s="665"/>
      <c r="AU8" s="665"/>
      <c r="AV8" s="665"/>
      <c r="AW8" s="665"/>
      <c r="AX8" s="665"/>
      <c r="AY8" s="665"/>
      <c r="AZ8" s="665"/>
      <c r="BA8" s="665"/>
      <c r="BB8" s="665"/>
      <c r="BC8" s="665"/>
      <c r="BD8" s="665"/>
      <c r="BE8" s="665"/>
      <c r="BF8" s="665"/>
      <c r="BG8" s="665"/>
      <c r="BH8" s="665"/>
      <c r="BI8" s="665"/>
      <c r="BJ8" s="665"/>
      <c r="BK8" s="665"/>
      <c r="BL8" s="665"/>
      <c r="BM8" s="665"/>
      <c r="BN8" s="665"/>
      <c r="BO8" s="665"/>
      <c r="BP8" s="665"/>
      <c r="BQ8" s="665"/>
      <c r="BR8" s="665"/>
      <c r="BS8" s="665"/>
      <c r="BT8" s="665"/>
      <c r="BU8" s="665"/>
      <c r="BV8" s="665"/>
      <c r="BW8" s="665"/>
      <c r="BX8" s="665"/>
      <c r="BY8" s="665"/>
      <c r="BZ8" s="665"/>
      <c r="CA8" s="665"/>
      <c r="CB8" s="665"/>
      <c r="CC8" s="665"/>
      <c r="CD8" s="665"/>
      <c r="CE8" s="665"/>
      <c r="CF8" s="665"/>
      <c r="CG8" s="665"/>
      <c r="CH8" s="665"/>
      <c r="CI8" s="665"/>
      <c r="CJ8" s="665"/>
      <c r="CK8" s="665"/>
      <c r="CL8" s="665"/>
      <c r="CM8" s="665"/>
      <c r="CN8" s="665"/>
      <c r="CO8" s="665"/>
      <c r="CP8" s="665"/>
      <c r="CQ8" s="665"/>
      <c r="CR8" s="665"/>
      <c r="CS8" s="665"/>
      <c r="CT8" s="665"/>
      <c r="CU8" s="665"/>
      <c r="CV8" s="665"/>
      <c r="CW8" s="665"/>
      <c r="CX8" s="665"/>
      <c r="CY8" s="665"/>
      <c r="CZ8" s="665"/>
      <c r="DA8" s="665"/>
      <c r="DB8" s="665"/>
      <c r="DC8" s="665"/>
      <c r="DD8" s="665"/>
      <c r="DE8" s="665"/>
      <c r="DF8" s="665"/>
      <c r="DG8" s="665"/>
      <c r="DH8" s="665"/>
      <c r="DI8" s="665"/>
      <c r="DJ8" s="665"/>
      <c r="DK8" s="665"/>
      <c r="DL8" s="665"/>
      <c r="DM8" s="665"/>
      <c r="DN8" s="665"/>
      <c r="DO8" s="665"/>
      <c r="DP8" s="665"/>
      <c r="DQ8" s="665"/>
      <c r="DR8" s="665"/>
      <c r="DS8" s="665"/>
      <c r="DT8" s="665"/>
      <c r="DU8" s="665"/>
      <c r="DV8" s="665"/>
      <c r="DW8" s="665"/>
      <c r="DX8" s="665"/>
      <c r="DY8" s="665"/>
      <c r="DZ8" s="665"/>
      <c r="EA8" s="665"/>
      <c r="EB8" s="665"/>
      <c r="EC8" s="665"/>
      <c r="ED8" s="665"/>
      <c r="EE8" s="665"/>
      <c r="EF8" s="665"/>
      <c r="EG8" s="665"/>
      <c r="EH8" s="665"/>
      <c r="EI8" s="665"/>
      <c r="EJ8" s="665"/>
      <c r="EK8" s="665"/>
      <c r="EL8" s="665"/>
      <c r="EM8" s="665"/>
      <c r="EN8" s="665"/>
      <c r="EO8" s="665"/>
      <c r="EP8" s="665"/>
      <c r="EQ8" s="665"/>
      <c r="ER8" s="665"/>
      <c r="ES8" s="665"/>
      <c r="ET8" s="665"/>
      <c r="EU8" s="665"/>
      <c r="EV8" s="665"/>
      <c r="EW8" s="665"/>
      <c r="EX8" s="665"/>
      <c r="EY8" s="665"/>
      <c r="EZ8" s="665"/>
      <c r="FA8" s="665"/>
      <c r="FB8" s="665"/>
      <c r="FC8" s="665"/>
      <c r="FD8" s="665"/>
      <c r="FE8" s="665"/>
      <c r="FF8" s="665"/>
      <c r="FG8" s="665"/>
      <c r="FH8" s="665"/>
      <c r="FI8" s="665"/>
      <c r="FJ8" s="665"/>
      <c r="FK8" s="665"/>
      <c r="FL8" s="665"/>
      <c r="FM8" s="665"/>
      <c r="FN8" s="665"/>
      <c r="FO8" s="665"/>
      <c r="FP8" s="665"/>
      <c r="FQ8" s="665"/>
      <c r="FR8" s="665"/>
      <c r="FS8" s="665"/>
      <c r="FT8" s="665"/>
      <c r="FU8" s="665"/>
      <c r="FV8" s="665"/>
      <c r="FW8" s="665"/>
      <c r="FX8" s="665"/>
      <c r="FY8" s="665"/>
      <c r="FZ8" s="665"/>
      <c r="GA8" s="665"/>
      <c r="GB8" s="665"/>
      <c r="GC8" s="665"/>
      <c r="GD8" s="665"/>
      <c r="GE8" s="665"/>
      <c r="GF8" s="665"/>
      <c r="GG8" s="665"/>
      <c r="GH8" s="665"/>
      <c r="GI8" s="665"/>
      <c r="GJ8" s="665"/>
      <c r="GK8" s="665"/>
      <c r="GL8" s="665"/>
      <c r="GM8" s="665"/>
      <c r="GN8" s="665"/>
      <c r="GO8" s="665"/>
      <c r="GP8" s="665"/>
      <c r="GQ8" s="665"/>
      <c r="GR8" s="665"/>
      <c r="GS8" s="665"/>
      <c r="GT8" s="665"/>
      <c r="GU8" s="665"/>
      <c r="GV8" s="665"/>
      <c r="GW8" s="665"/>
      <c r="GX8" s="665"/>
      <c r="GY8" s="665"/>
      <c r="GZ8" s="665"/>
      <c r="HA8" s="665"/>
      <c r="HB8" s="665"/>
      <c r="HC8" s="665"/>
      <c r="HD8" s="665"/>
      <c r="HE8" s="665"/>
      <c r="HF8" s="665"/>
      <c r="HG8" s="665"/>
      <c r="HH8" s="665"/>
      <c r="HI8" s="665"/>
      <c r="HJ8" s="665"/>
      <c r="HK8" s="665"/>
      <c r="HL8" s="665"/>
      <c r="HM8" s="665"/>
      <c r="HN8" s="665"/>
      <c r="HO8" s="665"/>
      <c r="HP8" s="665"/>
      <c r="HQ8" s="665"/>
      <c r="HR8" s="665"/>
      <c r="HS8" s="665"/>
      <c r="HT8" s="665"/>
      <c r="HU8" s="665"/>
      <c r="HV8" s="665"/>
      <c r="HW8" s="665"/>
    </row>
    <row r="9" spans="1:231" s="594" customFormat="1" ht="56.25">
      <c r="A9" s="615" t="s">
        <v>137</v>
      </c>
      <c r="B9" s="621" t="s">
        <v>46</v>
      </c>
      <c r="C9" s="622"/>
      <c r="D9" s="617" t="s">
        <v>367</v>
      </c>
      <c r="E9" s="617"/>
      <c r="F9" s="618"/>
      <c r="G9" s="619"/>
      <c r="H9" s="543"/>
      <c r="I9" s="623">
        <v>0</v>
      </c>
      <c r="J9" s="543"/>
      <c r="K9" s="543"/>
      <c r="L9" s="543"/>
      <c r="M9" s="543"/>
      <c r="N9" s="355"/>
      <c r="O9" s="355"/>
      <c r="P9" s="355"/>
      <c r="Q9" s="355"/>
      <c r="R9" s="355"/>
      <c r="S9" s="355"/>
      <c r="T9" s="355" t="s">
        <v>47</v>
      </c>
      <c r="U9" s="355" t="s">
        <v>47</v>
      </c>
      <c r="V9" s="355" t="s">
        <v>47</v>
      </c>
      <c r="W9" s="355" t="s">
        <v>47</v>
      </c>
      <c r="X9" s="355" t="s">
        <v>47</v>
      </c>
      <c r="Y9" s="355" t="s">
        <v>47</v>
      </c>
      <c r="Z9" s="551"/>
      <c r="AA9" s="551" t="s">
        <v>405</v>
      </c>
      <c r="AB9" s="551" t="s">
        <v>405</v>
      </c>
      <c r="AC9" s="551" t="s">
        <v>405</v>
      </c>
      <c r="AD9" s="551" t="s">
        <v>405</v>
      </c>
      <c r="AE9" s="551" t="s">
        <v>405</v>
      </c>
      <c r="AF9" s="551" t="s">
        <v>405</v>
      </c>
      <c r="AG9" s="551" t="s">
        <v>404</v>
      </c>
      <c r="AH9" s="551" t="s">
        <v>404</v>
      </c>
      <c r="AI9" s="551" t="s">
        <v>404</v>
      </c>
      <c r="AJ9" s="551" t="s">
        <v>404</v>
      </c>
      <c r="AK9" s="551" t="s">
        <v>404</v>
      </c>
      <c r="AL9" s="551" t="s">
        <v>404</v>
      </c>
      <c r="AM9" s="551"/>
      <c r="AN9" s="551"/>
      <c r="AO9" s="551"/>
      <c r="AP9" s="551"/>
      <c r="AQ9" s="551"/>
      <c r="AR9" s="551"/>
      <c r="AS9" s="551"/>
      <c r="AT9" s="551"/>
      <c r="AU9" s="551"/>
      <c r="AV9" s="551"/>
      <c r="AW9" s="551"/>
      <c r="AX9" s="551"/>
      <c r="AY9" s="551"/>
      <c r="AZ9" s="551"/>
      <c r="BA9" s="551"/>
      <c r="BB9" s="551"/>
      <c r="BC9" s="551"/>
      <c r="BD9" s="551"/>
      <c r="BE9" s="551"/>
      <c r="BF9" s="551"/>
      <c r="BG9" s="551"/>
      <c r="BH9" s="551"/>
      <c r="BI9" s="551"/>
      <c r="BJ9" s="551"/>
      <c r="BK9" s="551"/>
      <c r="BL9" s="551"/>
      <c r="BM9" s="551"/>
      <c r="BN9" s="551"/>
      <c r="BO9" s="551"/>
      <c r="BP9" s="551"/>
      <c r="BQ9" s="551"/>
      <c r="BR9" s="551"/>
      <c r="BS9" s="551"/>
      <c r="BT9" s="551"/>
      <c r="BU9" s="551"/>
      <c r="BV9" s="551"/>
      <c r="BW9" s="551"/>
      <c r="BX9" s="551"/>
      <c r="BY9" s="551"/>
      <c r="BZ9" s="551"/>
      <c r="CA9" s="551"/>
      <c r="CB9" s="551"/>
      <c r="CC9" s="551"/>
      <c r="CD9" s="551"/>
      <c r="CE9" s="551"/>
      <c r="CF9" s="551"/>
      <c r="CG9" s="551"/>
      <c r="CH9" s="551"/>
      <c r="CI9" s="551"/>
      <c r="CJ9" s="551"/>
      <c r="CK9" s="551"/>
      <c r="CL9" s="551"/>
      <c r="CM9" s="551"/>
      <c r="CN9" s="551"/>
      <c r="CO9" s="551"/>
      <c r="CP9" s="551"/>
      <c r="CQ9" s="551"/>
      <c r="CR9" s="551"/>
      <c r="CS9" s="551"/>
      <c r="CT9" s="551"/>
      <c r="CU9" s="551"/>
      <c r="CV9" s="551"/>
      <c r="CW9" s="551"/>
      <c r="CX9" s="551"/>
      <c r="CY9" s="551"/>
      <c r="CZ9" s="551"/>
      <c r="DA9" s="551"/>
      <c r="DB9" s="551"/>
      <c r="DC9" s="551"/>
      <c r="DD9" s="551"/>
      <c r="DE9" s="551"/>
      <c r="DF9" s="551"/>
      <c r="DG9" s="551"/>
      <c r="DH9" s="551"/>
      <c r="DI9" s="551"/>
      <c r="DJ9" s="551"/>
      <c r="DK9" s="551"/>
      <c r="DL9" s="551"/>
      <c r="DM9" s="551"/>
      <c r="DN9" s="551"/>
      <c r="DO9" s="551"/>
      <c r="DP9" s="551"/>
      <c r="DQ9" s="551"/>
      <c r="DR9" s="551"/>
      <c r="DS9" s="551"/>
      <c r="DT9" s="551"/>
      <c r="DU9" s="551"/>
      <c r="DV9" s="551"/>
      <c r="DW9" s="551"/>
      <c r="DX9" s="551"/>
      <c r="DY9" s="551"/>
      <c r="DZ9" s="551"/>
      <c r="EA9" s="551"/>
      <c r="EB9" s="551"/>
      <c r="EC9" s="551"/>
      <c r="ED9" s="551"/>
      <c r="EE9" s="551"/>
      <c r="EF9" s="551"/>
      <c r="EG9" s="551"/>
      <c r="EH9" s="551"/>
      <c r="EI9" s="551"/>
      <c r="EJ9" s="551"/>
      <c r="EK9" s="551"/>
      <c r="EL9" s="551"/>
      <c r="EM9" s="551"/>
      <c r="EN9" s="551"/>
      <c r="EO9" s="551"/>
      <c r="EP9" s="551"/>
      <c r="EQ9" s="551"/>
      <c r="ER9" s="551"/>
      <c r="ES9" s="551"/>
      <c r="ET9" s="551"/>
      <c r="EU9" s="551"/>
      <c r="EV9" s="551"/>
      <c r="EW9" s="551"/>
      <c r="EX9" s="551"/>
      <c r="EY9" s="551"/>
      <c r="EZ9" s="551"/>
      <c r="FA9" s="551"/>
      <c r="FB9" s="551"/>
      <c r="FC9" s="551"/>
      <c r="FD9" s="551"/>
      <c r="FE9" s="551"/>
      <c r="FF9" s="551"/>
      <c r="FG9" s="551"/>
      <c r="FH9" s="551"/>
      <c r="FI9" s="551"/>
      <c r="FJ9" s="551"/>
      <c r="FK9" s="551"/>
      <c r="FL9" s="551"/>
      <c r="FM9" s="551"/>
      <c r="FN9" s="551"/>
      <c r="FO9" s="551"/>
      <c r="FP9" s="551"/>
      <c r="FQ9" s="551"/>
      <c r="FR9" s="551"/>
      <c r="FS9" s="551"/>
      <c r="FT9" s="551"/>
      <c r="FU9" s="551"/>
      <c r="FV9" s="551"/>
      <c r="FW9" s="551"/>
      <c r="FX9" s="551"/>
      <c r="FY9" s="551"/>
      <c r="FZ9" s="551"/>
      <c r="GA9" s="551"/>
      <c r="GB9" s="551"/>
      <c r="GC9" s="551"/>
      <c r="GD9" s="551"/>
      <c r="GE9" s="551"/>
      <c r="GF9" s="551"/>
      <c r="GG9" s="551"/>
      <c r="GH9" s="551"/>
      <c r="GI9" s="551"/>
      <c r="GJ9" s="551"/>
      <c r="GK9" s="551"/>
      <c r="GL9" s="551"/>
      <c r="GM9" s="551"/>
      <c r="GN9" s="551"/>
      <c r="GO9" s="551"/>
      <c r="GP9" s="551"/>
      <c r="GQ9" s="551"/>
      <c r="GR9" s="551"/>
      <c r="GS9" s="551"/>
      <c r="GT9" s="551"/>
      <c r="GU9" s="551"/>
      <c r="GV9" s="551"/>
      <c r="GW9" s="551"/>
      <c r="GX9" s="551"/>
      <c r="GY9" s="551"/>
      <c r="GZ9" s="551"/>
      <c r="HA9" s="551"/>
      <c r="HB9" s="551"/>
      <c r="HC9" s="551"/>
      <c r="HD9" s="551"/>
      <c r="HE9" s="551"/>
      <c r="HF9" s="551"/>
      <c r="HG9" s="551"/>
      <c r="HH9" s="551"/>
      <c r="HI9" s="551"/>
      <c r="HJ9" s="551"/>
      <c r="HK9" s="551"/>
      <c r="HL9" s="551"/>
      <c r="HM9" s="551"/>
      <c r="HN9" s="551"/>
      <c r="HO9" s="551"/>
      <c r="HP9" s="551"/>
      <c r="HQ9" s="551"/>
      <c r="HR9" s="551"/>
      <c r="HS9" s="551"/>
      <c r="HT9" s="551"/>
      <c r="HU9" s="551"/>
      <c r="HV9" s="551"/>
      <c r="HW9" s="551"/>
    </row>
    <row r="10" spans="1:231" s="594" customFormat="1" ht="37.5">
      <c r="A10" s="617" t="s">
        <v>216</v>
      </c>
      <c r="B10" s="568" t="s">
        <v>201</v>
      </c>
      <c r="C10" s="543"/>
      <c r="D10" s="543"/>
      <c r="E10" s="543"/>
      <c r="F10" s="435" t="s">
        <v>364</v>
      </c>
      <c r="G10" s="543">
        <v>1.5</v>
      </c>
      <c r="H10" s="543">
        <v>45</v>
      </c>
      <c r="I10" s="543">
        <v>18</v>
      </c>
      <c r="J10" s="543"/>
      <c r="K10" s="543"/>
      <c r="L10" s="543">
        <v>18</v>
      </c>
      <c r="M10" s="543">
        <v>27</v>
      </c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>
        <v>2</v>
      </c>
      <c r="Y10" s="355"/>
      <c r="Z10" s="551"/>
      <c r="AA10" s="551" t="s">
        <v>405</v>
      </c>
      <c r="AB10" s="551" t="s">
        <v>405</v>
      </c>
      <c r="AC10" s="551" t="s">
        <v>405</v>
      </c>
      <c r="AD10" s="551" t="s">
        <v>405</v>
      </c>
      <c r="AE10" s="551" t="s">
        <v>405</v>
      </c>
      <c r="AF10" s="551" t="s">
        <v>405</v>
      </c>
      <c r="AG10" s="551" t="s">
        <v>405</v>
      </c>
      <c r="AH10" s="551" t="s">
        <v>405</v>
      </c>
      <c r="AI10" s="551" t="s">
        <v>405</v>
      </c>
      <c r="AJ10" s="551" t="s">
        <v>405</v>
      </c>
      <c r="AK10" s="551" t="s">
        <v>404</v>
      </c>
      <c r="AL10" s="551" t="s">
        <v>405</v>
      </c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  <c r="BA10" s="551"/>
      <c r="BB10" s="551"/>
      <c r="BC10" s="551"/>
      <c r="BD10" s="551"/>
      <c r="BE10" s="551"/>
      <c r="BF10" s="551"/>
      <c r="BG10" s="551"/>
      <c r="BH10" s="551"/>
      <c r="BI10" s="551"/>
      <c r="BJ10" s="551"/>
      <c r="BK10" s="551"/>
      <c r="BL10" s="551"/>
      <c r="BM10" s="551"/>
      <c r="BN10" s="551"/>
      <c r="BO10" s="551"/>
      <c r="BP10" s="551"/>
      <c r="BQ10" s="551"/>
      <c r="BR10" s="551"/>
      <c r="BS10" s="551"/>
      <c r="BT10" s="551"/>
      <c r="BU10" s="551"/>
      <c r="BV10" s="551"/>
      <c r="BW10" s="551"/>
      <c r="BX10" s="551"/>
      <c r="BY10" s="551"/>
      <c r="BZ10" s="551"/>
      <c r="CA10" s="551"/>
      <c r="CB10" s="551"/>
      <c r="CC10" s="551"/>
      <c r="CD10" s="551"/>
      <c r="CE10" s="551"/>
      <c r="CF10" s="551"/>
      <c r="CG10" s="551"/>
      <c r="CH10" s="551"/>
      <c r="CI10" s="551"/>
      <c r="CJ10" s="551"/>
      <c r="CK10" s="551"/>
      <c r="CL10" s="551"/>
      <c r="CM10" s="551"/>
      <c r="CN10" s="551"/>
      <c r="CO10" s="551"/>
      <c r="CP10" s="551"/>
      <c r="CQ10" s="551"/>
      <c r="CR10" s="551"/>
      <c r="CS10" s="551"/>
      <c r="CT10" s="551"/>
      <c r="CU10" s="551"/>
      <c r="CV10" s="551"/>
      <c r="CW10" s="551"/>
      <c r="CX10" s="551"/>
      <c r="CY10" s="551"/>
      <c r="CZ10" s="551"/>
      <c r="DA10" s="551"/>
      <c r="DB10" s="551"/>
      <c r="DC10" s="551"/>
      <c r="DD10" s="551"/>
      <c r="DE10" s="551"/>
      <c r="DF10" s="551"/>
      <c r="DG10" s="551"/>
      <c r="DH10" s="551"/>
      <c r="DI10" s="551"/>
      <c r="DJ10" s="551"/>
      <c r="DK10" s="551"/>
      <c r="DL10" s="551"/>
      <c r="DM10" s="551"/>
      <c r="DN10" s="551"/>
      <c r="DO10" s="551"/>
      <c r="DP10" s="551"/>
      <c r="DQ10" s="551"/>
      <c r="DR10" s="551"/>
      <c r="DS10" s="551"/>
      <c r="DT10" s="551"/>
      <c r="DU10" s="551"/>
      <c r="DV10" s="551"/>
      <c r="DW10" s="551"/>
      <c r="DX10" s="551"/>
      <c r="DY10" s="551"/>
      <c r="DZ10" s="551"/>
      <c r="EA10" s="551"/>
      <c r="EB10" s="551"/>
      <c r="EC10" s="551"/>
      <c r="ED10" s="551"/>
      <c r="EE10" s="551"/>
      <c r="EF10" s="551"/>
      <c r="EG10" s="551"/>
      <c r="EH10" s="551"/>
      <c r="EI10" s="551"/>
      <c r="EJ10" s="551"/>
      <c r="EK10" s="551"/>
      <c r="EL10" s="551"/>
      <c r="EM10" s="551"/>
      <c r="EN10" s="551"/>
      <c r="EO10" s="551"/>
      <c r="EP10" s="551"/>
      <c r="EQ10" s="551"/>
      <c r="ER10" s="551"/>
      <c r="ES10" s="551"/>
      <c r="ET10" s="551"/>
      <c r="EU10" s="551"/>
      <c r="EV10" s="551"/>
      <c r="EW10" s="551"/>
      <c r="EX10" s="551"/>
      <c r="EY10" s="551"/>
      <c r="EZ10" s="551"/>
      <c r="FA10" s="551"/>
      <c r="FB10" s="551"/>
      <c r="FC10" s="551"/>
      <c r="FD10" s="551"/>
      <c r="FE10" s="551"/>
      <c r="FF10" s="551"/>
      <c r="FG10" s="551"/>
      <c r="FH10" s="551"/>
      <c r="FI10" s="551"/>
      <c r="FJ10" s="551"/>
      <c r="FK10" s="551"/>
      <c r="FL10" s="551"/>
      <c r="FM10" s="551"/>
      <c r="FN10" s="551"/>
      <c r="FO10" s="551"/>
      <c r="FP10" s="551"/>
      <c r="FQ10" s="551"/>
      <c r="FR10" s="551"/>
      <c r="FS10" s="551"/>
      <c r="FT10" s="551"/>
      <c r="FU10" s="551"/>
      <c r="FV10" s="551"/>
      <c r="FW10" s="551"/>
      <c r="FX10" s="551"/>
      <c r="FY10" s="551"/>
      <c r="FZ10" s="551"/>
      <c r="GA10" s="551"/>
      <c r="GB10" s="551"/>
      <c r="GC10" s="551"/>
      <c r="GD10" s="551"/>
      <c r="GE10" s="551"/>
      <c r="GF10" s="551"/>
      <c r="GG10" s="551"/>
      <c r="GH10" s="551"/>
      <c r="GI10" s="551"/>
      <c r="GJ10" s="551"/>
      <c r="GK10" s="551"/>
      <c r="GL10" s="551"/>
      <c r="GM10" s="551"/>
      <c r="GN10" s="551"/>
      <c r="GO10" s="551"/>
      <c r="GP10" s="551"/>
      <c r="GQ10" s="551"/>
      <c r="GR10" s="551"/>
      <c r="GS10" s="551"/>
      <c r="GT10" s="551"/>
      <c r="GU10" s="551"/>
      <c r="GV10" s="551"/>
      <c r="GW10" s="551"/>
      <c r="GX10" s="551"/>
      <c r="GY10" s="551"/>
      <c r="GZ10" s="551"/>
      <c r="HA10" s="551"/>
      <c r="HB10" s="551"/>
      <c r="HC10" s="551"/>
      <c r="HD10" s="551"/>
      <c r="HE10" s="551"/>
      <c r="HF10" s="551"/>
      <c r="HG10" s="551"/>
      <c r="HH10" s="551"/>
      <c r="HI10" s="551"/>
      <c r="HJ10" s="551"/>
      <c r="HK10" s="551"/>
      <c r="HL10" s="551"/>
      <c r="HM10" s="551"/>
      <c r="HN10" s="551"/>
      <c r="HO10" s="551"/>
      <c r="HP10" s="551"/>
      <c r="HQ10" s="551"/>
      <c r="HR10" s="551"/>
      <c r="HS10" s="551"/>
      <c r="HT10" s="551"/>
      <c r="HU10" s="551"/>
      <c r="HV10" s="551"/>
      <c r="HW10" s="551"/>
    </row>
    <row r="11" spans="1:231" s="594" customFormat="1" ht="18.75">
      <c r="A11" s="617" t="s">
        <v>232</v>
      </c>
      <c r="B11" s="568" t="s">
        <v>197</v>
      </c>
      <c r="C11" s="543" t="s">
        <v>364</v>
      </c>
      <c r="D11" s="543"/>
      <c r="E11" s="543"/>
      <c r="F11" s="435"/>
      <c r="G11" s="543">
        <v>5</v>
      </c>
      <c r="H11" s="543">
        <v>150</v>
      </c>
      <c r="I11" s="543">
        <v>54</v>
      </c>
      <c r="J11" s="543">
        <v>27</v>
      </c>
      <c r="K11" s="543">
        <v>27</v>
      </c>
      <c r="L11" s="543"/>
      <c r="M11" s="543">
        <v>96</v>
      </c>
      <c r="N11" s="543"/>
      <c r="O11" s="543"/>
      <c r="P11" s="543"/>
      <c r="Q11" s="543"/>
      <c r="R11" s="543"/>
      <c r="S11" s="543"/>
      <c r="T11" s="543"/>
      <c r="U11" s="543"/>
      <c r="V11" s="543"/>
      <c r="W11" s="543"/>
      <c r="X11" s="543">
        <v>6</v>
      </c>
      <c r="Y11" s="355"/>
      <c r="Z11" s="551"/>
      <c r="AA11" s="551" t="s">
        <v>405</v>
      </c>
      <c r="AB11" s="551" t="s">
        <v>405</v>
      </c>
      <c r="AC11" s="551" t="s">
        <v>405</v>
      </c>
      <c r="AD11" s="551" t="s">
        <v>405</v>
      </c>
      <c r="AE11" s="551" t="s">
        <v>405</v>
      </c>
      <c r="AF11" s="551" t="s">
        <v>405</v>
      </c>
      <c r="AG11" s="551" t="s">
        <v>405</v>
      </c>
      <c r="AH11" s="551" t="s">
        <v>405</v>
      </c>
      <c r="AI11" s="551" t="s">
        <v>405</v>
      </c>
      <c r="AJ11" s="551" t="s">
        <v>405</v>
      </c>
      <c r="AK11" s="551" t="s">
        <v>404</v>
      </c>
      <c r="AL11" s="551" t="s">
        <v>405</v>
      </c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1"/>
      <c r="BA11" s="551"/>
      <c r="BB11" s="551"/>
      <c r="BC11" s="551"/>
      <c r="BD11" s="551"/>
      <c r="BE11" s="551"/>
      <c r="BF11" s="551"/>
      <c r="BG11" s="551"/>
      <c r="BH11" s="551"/>
      <c r="BI11" s="551"/>
      <c r="BJ11" s="551"/>
      <c r="BK11" s="551"/>
      <c r="BL11" s="551"/>
      <c r="BM11" s="551"/>
      <c r="BN11" s="551"/>
      <c r="BO11" s="551"/>
      <c r="BP11" s="551"/>
      <c r="BQ11" s="551"/>
      <c r="BR11" s="551"/>
      <c r="BS11" s="551"/>
      <c r="BT11" s="551"/>
      <c r="BU11" s="551"/>
      <c r="BV11" s="551"/>
      <c r="BW11" s="551"/>
      <c r="BX11" s="551"/>
      <c r="BY11" s="551"/>
      <c r="BZ11" s="551"/>
      <c r="CA11" s="551"/>
      <c r="CB11" s="551"/>
      <c r="CC11" s="551"/>
      <c r="CD11" s="551"/>
      <c r="CE11" s="551"/>
      <c r="CF11" s="551"/>
      <c r="CG11" s="551"/>
      <c r="CH11" s="551"/>
      <c r="CI11" s="551"/>
      <c r="CJ11" s="551"/>
      <c r="CK11" s="551"/>
      <c r="CL11" s="551"/>
      <c r="CM11" s="551"/>
      <c r="CN11" s="551"/>
      <c r="CO11" s="551"/>
      <c r="CP11" s="551"/>
      <c r="CQ11" s="551"/>
      <c r="CR11" s="551"/>
      <c r="CS11" s="551"/>
      <c r="CT11" s="551"/>
      <c r="CU11" s="551"/>
      <c r="CV11" s="551"/>
      <c r="CW11" s="551"/>
      <c r="CX11" s="551"/>
      <c r="CY11" s="551"/>
      <c r="CZ11" s="551"/>
      <c r="DA11" s="551"/>
      <c r="DB11" s="551"/>
      <c r="DC11" s="551"/>
      <c r="DD11" s="551"/>
      <c r="DE11" s="551"/>
      <c r="DF11" s="551"/>
      <c r="DG11" s="551"/>
      <c r="DH11" s="551"/>
      <c r="DI11" s="551"/>
      <c r="DJ11" s="551"/>
      <c r="DK11" s="551"/>
      <c r="DL11" s="551"/>
      <c r="DM11" s="551"/>
      <c r="DN11" s="551"/>
      <c r="DO11" s="551"/>
      <c r="DP11" s="551"/>
      <c r="DQ11" s="551"/>
      <c r="DR11" s="551"/>
      <c r="DS11" s="551"/>
      <c r="DT11" s="551"/>
      <c r="DU11" s="551"/>
      <c r="DV11" s="551"/>
      <c r="DW11" s="551"/>
      <c r="DX11" s="551"/>
      <c r="DY11" s="551"/>
      <c r="DZ11" s="551"/>
      <c r="EA11" s="551"/>
      <c r="EB11" s="551"/>
      <c r="EC11" s="551"/>
      <c r="ED11" s="551"/>
      <c r="EE11" s="551"/>
      <c r="EF11" s="551"/>
      <c r="EG11" s="551"/>
      <c r="EH11" s="551"/>
      <c r="EI11" s="551"/>
      <c r="EJ11" s="551"/>
      <c r="EK11" s="551"/>
      <c r="EL11" s="551"/>
      <c r="EM11" s="551"/>
      <c r="EN11" s="551"/>
      <c r="EO11" s="551"/>
      <c r="EP11" s="551"/>
      <c r="EQ11" s="551"/>
      <c r="ER11" s="551"/>
      <c r="ES11" s="551"/>
      <c r="ET11" s="551"/>
      <c r="EU11" s="551"/>
      <c r="EV11" s="551"/>
      <c r="EW11" s="551"/>
      <c r="EX11" s="551"/>
      <c r="EY11" s="551"/>
      <c r="EZ11" s="551"/>
      <c r="FA11" s="551"/>
      <c r="FB11" s="551"/>
      <c r="FC11" s="551"/>
      <c r="FD11" s="551"/>
      <c r="FE11" s="551"/>
      <c r="FF11" s="551"/>
      <c r="FG11" s="551"/>
      <c r="FH11" s="551"/>
      <c r="FI11" s="551"/>
      <c r="FJ11" s="551"/>
      <c r="FK11" s="551"/>
      <c r="FL11" s="551"/>
      <c r="FM11" s="551"/>
      <c r="FN11" s="551"/>
      <c r="FO11" s="551"/>
      <c r="FP11" s="551"/>
      <c r="FQ11" s="551"/>
      <c r="FR11" s="551"/>
      <c r="FS11" s="551"/>
      <c r="FT11" s="551"/>
      <c r="FU11" s="551"/>
      <c r="FV11" s="551"/>
      <c r="FW11" s="551"/>
      <c r="FX11" s="551"/>
      <c r="FY11" s="551"/>
      <c r="FZ11" s="551"/>
      <c r="GA11" s="551"/>
      <c r="GB11" s="551"/>
      <c r="GC11" s="551"/>
      <c r="GD11" s="551"/>
      <c r="GE11" s="551"/>
      <c r="GF11" s="551"/>
      <c r="GG11" s="551"/>
      <c r="GH11" s="551"/>
      <c r="GI11" s="551"/>
      <c r="GJ11" s="551"/>
      <c r="GK11" s="551"/>
      <c r="GL11" s="551"/>
      <c r="GM11" s="551"/>
      <c r="GN11" s="551"/>
      <c r="GO11" s="551"/>
      <c r="GP11" s="551"/>
      <c r="GQ11" s="551"/>
      <c r="GR11" s="551"/>
      <c r="GS11" s="551"/>
      <c r="GT11" s="551"/>
      <c r="GU11" s="551"/>
      <c r="GV11" s="551"/>
      <c r="GW11" s="551"/>
      <c r="GX11" s="551"/>
      <c r="GY11" s="551"/>
      <c r="GZ11" s="551"/>
      <c r="HA11" s="551"/>
      <c r="HB11" s="551"/>
      <c r="HC11" s="551"/>
      <c r="HD11" s="551"/>
      <c r="HE11" s="551"/>
      <c r="HF11" s="551"/>
      <c r="HG11" s="551"/>
      <c r="HH11" s="551"/>
      <c r="HI11" s="551"/>
      <c r="HJ11" s="551"/>
      <c r="HK11" s="551"/>
      <c r="HL11" s="551"/>
      <c r="HM11" s="551"/>
      <c r="HN11" s="551"/>
      <c r="HO11" s="551"/>
      <c r="HP11" s="551"/>
      <c r="HQ11" s="551"/>
      <c r="HR11" s="551"/>
      <c r="HS11" s="551"/>
      <c r="HT11" s="551"/>
      <c r="HU11" s="551"/>
      <c r="HV11" s="551"/>
      <c r="HW11" s="551"/>
    </row>
    <row r="12" spans="1:231" s="594" customFormat="1" ht="19.5">
      <c r="A12" s="615" t="s">
        <v>271</v>
      </c>
      <c r="B12" s="806" t="s">
        <v>237</v>
      </c>
      <c r="C12" s="543" t="s">
        <v>364</v>
      </c>
      <c r="D12" s="543"/>
      <c r="E12" s="543"/>
      <c r="F12" s="638"/>
      <c r="G12" s="543">
        <v>4.5</v>
      </c>
      <c r="H12" s="543">
        <v>135</v>
      </c>
      <c r="I12" s="543">
        <v>54</v>
      </c>
      <c r="J12" s="543">
        <v>27</v>
      </c>
      <c r="K12" s="543">
        <v>27</v>
      </c>
      <c r="L12" s="543"/>
      <c r="M12" s="543">
        <v>81</v>
      </c>
      <c r="N12" s="543"/>
      <c r="O12" s="543"/>
      <c r="P12" s="543"/>
      <c r="Q12" s="543"/>
      <c r="R12" s="543"/>
      <c r="S12" s="543"/>
      <c r="T12" s="543"/>
      <c r="U12" s="543"/>
      <c r="V12" s="543"/>
      <c r="W12" s="543"/>
      <c r="X12" s="543">
        <v>6</v>
      </c>
      <c r="Y12" s="355"/>
      <c r="Z12" s="551"/>
      <c r="AA12" s="551" t="s">
        <v>405</v>
      </c>
      <c r="AB12" s="551" t="s">
        <v>405</v>
      </c>
      <c r="AC12" s="551" t="s">
        <v>405</v>
      </c>
      <c r="AD12" s="551" t="s">
        <v>405</v>
      </c>
      <c r="AE12" s="551" t="s">
        <v>405</v>
      </c>
      <c r="AF12" s="551" t="s">
        <v>405</v>
      </c>
      <c r="AG12" s="551" t="s">
        <v>405</v>
      </c>
      <c r="AH12" s="551" t="s">
        <v>405</v>
      </c>
      <c r="AI12" s="551" t="s">
        <v>405</v>
      </c>
      <c r="AJ12" s="551" t="s">
        <v>405</v>
      </c>
      <c r="AK12" s="551" t="s">
        <v>404</v>
      </c>
      <c r="AL12" s="551" t="s">
        <v>405</v>
      </c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/>
      <c r="BB12" s="551"/>
      <c r="BC12" s="551"/>
      <c r="BD12" s="551"/>
      <c r="BE12" s="551"/>
      <c r="BF12" s="551"/>
      <c r="BG12" s="551"/>
      <c r="BH12" s="551"/>
      <c r="BI12" s="551"/>
      <c r="BJ12" s="551"/>
      <c r="BK12" s="551"/>
      <c r="BL12" s="551"/>
      <c r="BM12" s="551"/>
      <c r="BN12" s="551"/>
      <c r="BO12" s="551"/>
      <c r="BP12" s="551"/>
      <c r="BQ12" s="551"/>
      <c r="BR12" s="551"/>
      <c r="BS12" s="551"/>
      <c r="BT12" s="551"/>
      <c r="BU12" s="551"/>
      <c r="BV12" s="551"/>
      <c r="BW12" s="551"/>
      <c r="BX12" s="551"/>
      <c r="BY12" s="551"/>
      <c r="BZ12" s="551"/>
      <c r="CA12" s="551"/>
      <c r="CB12" s="551"/>
      <c r="CC12" s="551"/>
      <c r="CD12" s="551"/>
      <c r="CE12" s="551"/>
      <c r="CF12" s="551"/>
      <c r="CG12" s="551"/>
      <c r="CH12" s="551"/>
      <c r="CI12" s="551"/>
      <c r="CJ12" s="551"/>
      <c r="CK12" s="551"/>
      <c r="CL12" s="551"/>
      <c r="CM12" s="551"/>
      <c r="CN12" s="551"/>
      <c r="CO12" s="551"/>
      <c r="CP12" s="551"/>
      <c r="CQ12" s="551"/>
      <c r="CR12" s="551"/>
      <c r="CS12" s="551"/>
      <c r="CT12" s="551"/>
      <c r="CU12" s="551"/>
      <c r="CV12" s="551"/>
      <c r="CW12" s="551"/>
      <c r="CX12" s="551"/>
      <c r="CY12" s="551"/>
      <c r="CZ12" s="551"/>
      <c r="DA12" s="551"/>
      <c r="DB12" s="551"/>
      <c r="DC12" s="551"/>
      <c r="DD12" s="551"/>
      <c r="DE12" s="551"/>
      <c r="DF12" s="551"/>
      <c r="DG12" s="551"/>
      <c r="DH12" s="551"/>
      <c r="DI12" s="551"/>
      <c r="DJ12" s="551"/>
      <c r="DK12" s="551"/>
      <c r="DL12" s="551"/>
      <c r="DM12" s="551"/>
      <c r="DN12" s="551"/>
      <c r="DO12" s="551"/>
      <c r="DP12" s="551"/>
      <c r="DQ12" s="551"/>
      <c r="DR12" s="551"/>
      <c r="DS12" s="551"/>
      <c r="DT12" s="551"/>
      <c r="DU12" s="551"/>
      <c r="DV12" s="551"/>
      <c r="DW12" s="551"/>
      <c r="DX12" s="551"/>
      <c r="DY12" s="551"/>
      <c r="DZ12" s="551"/>
      <c r="EA12" s="551"/>
      <c r="EB12" s="551"/>
      <c r="EC12" s="551"/>
      <c r="ED12" s="551"/>
      <c r="EE12" s="551"/>
      <c r="EF12" s="551"/>
      <c r="EG12" s="551"/>
      <c r="EH12" s="551"/>
      <c r="EI12" s="551"/>
      <c r="EJ12" s="551"/>
      <c r="EK12" s="551"/>
      <c r="EL12" s="551"/>
      <c r="EM12" s="551"/>
      <c r="EN12" s="551"/>
      <c r="EO12" s="551"/>
      <c r="EP12" s="551"/>
      <c r="EQ12" s="551"/>
      <c r="ER12" s="551"/>
      <c r="ES12" s="551"/>
      <c r="ET12" s="551"/>
      <c r="EU12" s="551"/>
      <c r="EV12" s="551"/>
      <c r="EW12" s="551"/>
      <c r="EX12" s="551"/>
      <c r="EY12" s="551"/>
      <c r="EZ12" s="551"/>
      <c r="FA12" s="551"/>
      <c r="FB12" s="551"/>
      <c r="FC12" s="551"/>
      <c r="FD12" s="551"/>
      <c r="FE12" s="551"/>
      <c r="FF12" s="551"/>
      <c r="FG12" s="551"/>
      <c r="FH12" s="551"/>
      <c r="FI12" s="551"/>
      <c r="FJ12" s="551"/>
      <c r="FK12" s="551"/>
      <c r="FL12" s="551"/>
      <c r="FM12" s="551"/>
      <c r="FN12" s="551"/>
      <c r="FO12" s="551"/>
      <c r="FP12" s="551"/>
      <c r="FQ12" s="551"/>
      <c r="FR12" s="551"/>
      <c r="FS12" s="551"/>
      <c r="FT12" s="551"/>
      <c r="FU12" s="551"/>
      <c r="FV12" s="551"/>
      <c r="FW12" s="551"/>
      <c r="FX12" s="551"/>
      <c r="FY12" s="551"/>
      <c r="FZ12" s="551"/>
      <c r="GA12" s="551"/>
      <c r="GB12" s="551"/>
      <c r="GC12" s="551"/>
      <c r="GD12" s="551"/>
      <c r="GE12" s="551"/>
      <c r="GF12" s="551"/>
      <c r="GG12" s="551"/>
      <c r="GH12" s="551"/>
      <c r="GI12" s="551"/>
      <c r="GJ12" s="551"/>
      <c r="GK12" s="551"/>
      <c r="GL12" s="551"/>
      <c r="GM12" s="551"/>
      <c r="GN12" s="551"/>
      <c r="GO12" s="551"/>
      <c r="GP12" s="551"/>
      <c r="GQ12" s="551"/>
      <c r="GR12" s="551"/>
      <c r="GS12" s="551"/>
      <c r="GT12" s="551"/>
      <c r="GU12" s="551"/>
      <c r="GV12" s="551"/>
      <c r="GW12" s="551"/>
      <c r="GX12" s="551"/>
      <c r="GY12" s="551"/>
      <c r="GZ12" s="551"/>
      <c r="HA12" s="551"/>
      <c r="HB12" s="551"/>
      <c r="HC12" s="551"/>
      <c r="HD12" s="551"/>
      <c r="HE12" s="551"/>
      <c r="HF12" s="551"/>
      <c r="HG12" s="551"/>
      <c r="HH12" s="551"/>
      <c r="HI12" s="551"/>
      <c r="HJ12" s="551"/>
      <c r="HK12" s="551"/>
      <c r="HL12" s="551"/>
      <c r="HM12" s="551"/>
      <c r="HN12" s="551"/>
      <c r="HO12" s="551"/>
      <c r="HP12" s="551"/>
      <c r="HQ12" s="551"/>
      <c r="HR12" s="551"/>
      <c r="HS12" s="551"/>
      <c r="HT12" s="551"/>
      <c r="HU12" s="551"/>
      <c r="HV12" s="551"/>
      <c r="HW12" s="551"/>
    </row>
    <row r="13" spans="1:231" s="594" customFormat="1" ht="37.5">
      <c r="A13" s="617" t="s">
        <v>301</v>
      </c>
      <c r="B13" s="568" t="s">
        <v>434</v>
      </c>
      <c r="C13" s="543"/>
      <c r="D13" s="543" t="s">
        <v>364</v>
      </c>
      <c r="E13" s="543"/>
      <c r="F13" s="543"/>
      <c r="G13" s="543">
        <v>4</v>
      </c>
      <c r="H13" s="543">
        <v>120</v>
      </c>
      <c r="I13" s="543">
        <v>45</v>
      </c>
      <c r="J13" s="543">
        <v>27</v>
      </c>
      <c r="K13" s="543">
        <v>18</v>
      </c>
      <c r="L13" s="543"/>
      <c r="M13" s="543">
        <v>75</v>
      </c>
      <c r="N13" s="543"/>
      <c r="O13" s="543"/>
      <c r="P13" s="543"/>
      <c r="Q13" s="543"/>
      <c r="R13" s="543"/>
      <c r="S13" s="543"/>
      <c r="T13" s="543"/>
      <c r="U13" s="543"/>
      <c r="V13" s="543"/>
      <c r="W13" s="543"/>
      <c r="X13" s="543">
        <v>5</v>
      </c>
      <c r="Y13" s="355"/>
      <c r="Z13" s="551"/>
      <c r="AA13" s="551" t="s">
        <v>405</v>
      </c>
      <c r="AB13" s="551" t="s">
        <v>405</v>
      </c>
      <c r="AC13" s="551" t="s">
        <v>405</v>
      </c>
      <c r="AD13" s="551" t="s">
        <v>405</v>
      </c>
      <c r="AE13" s="551" t="s">
        <v>405</v>
      </c>
      <c r="AF13" s="551" t="s">
        <v>405</v>
      </c>
      <c r="AG13" s="551" t="s">
        <v>405</v>
      </c>
      <c r="AH13" s="551" t="s">
        <v>405</v>
      </c>
      <c r="AI13" s="551" t="s">
        <v>405</v>
      </c>
      <c r="AJ13" s="551" t="s">
        <v>405</v>
      </c>
      <c r="AK13" s="551" t="s">
        <v>404</v>
      </c>
      <c r="AL13" s="551" t="s">
        <v>405</v>
      </c>
      <c r="AM13" s="551"/>
      <c r="AN13" s="551"/>
      <c r="AO13" s="551"/>
      <c r="AP13" s="551"/>
      <c r="AQ13" s="551"/>
      <c r="AR13" s="551"/>
      <c r="AS13" s="551"/>
      <c r="AT13" s="551"/>
      <c r="AU13" s="551"/>
      <c r="AV13" s="551"/>
      <c r="AW13" s="551"/>
      <c r="AX13" s="551"/>
      <c r="AY13" s="551"/>
      <c r="AZ13" s="551"/>
      <c r="BA13" s="551"/>
      <c r="BB13" s="551"/>
      <c r="BC13" s="551"/>
      <c r="BD13" s="551"/>
      <c r="BE13" s="551"/>
      <c r="BF13" s="551"/>
      <c r="BG13" s="551"/>
      <c r="BH13" s="551"/>
      <c r="BI13" s="551"/>
      <c r="BJ13" s="551"/>
      <c r="BK13" s="551"/>
      <c r="BL13" s="551"/>
      <c r="BM13" s="551"/>
      <c r="BN13" s="551"/>
      <c r="BO13" s="551"/>
      <c r="BP13" s="551"/>
      <c r="BQ13" s="551"/>
      <c r="BR13" s="551"/>
      <c r="BS13" s="551"/>
      <c r="BT13" s="551"/>
      <c r="BU13" s="551"/>
      <c r="BV13" s="551"/>
      <c r="BW13" s="551"/>
      <c r="BX13" s="551"/>
      <c r="BY13" s="551"/>
      <c r="BZ13" s="551"/>
      <c r="CA13" s="551"/>
      <c r="CB13" s="551"/>
      <c r="CC13" s="551"/>
      <c r="CD13" s="551"/>
      <c r="CE13" s="551"/>
      <c r="CF13" s="551"/>
      <c r="CG13" s="551"/>
      <c r="CH13" s="551"/>
      <c r="CI13" s="551"/>
      <c r="CJ13" s="551"/>
      <c r="CK13" s="551"/>
      <c r="CL13" s="551"/>
      <c r="CM13" s="551"/>
      <c r="CN13" s="551"/>
      <c r="CO13" s="551"/>
      <c r="CP13" s="551"/>
      <c r="CQ13" s="551"/>
      <c r="CR13" s="551"/>
      <c r="CS13" s="551"/>
      <c r="CT13" s="551"/>
      <c r="CU13" s="551"/>
      <c r="CV13" s="551"/>
      <c r="CW13" s="551"/>
      <c r="CX13" s="551"/>
      <c r="CY13" s="551"/>
      <c r="CZ13" s="551"/>
      <c r="DA13" s="551"/>
      <c r="DB13" s="551"/>
      <c r="DC13" s="551"/>
      <c r="DD13" s="551"/>
      <c r="DE13" s="551"/>
      <c r="DF13" s="551"/>
      <c r="DG13" s="551"/>
      <c r="DH13" s="551"/>
      <c r="DI13" s="551"/>
      <c r="DJ13" s="551"/>
      <c r="DK13" s="551"/>
      <c r="DL13" s="551"/>
      <c r="DM13" s="551"/>
      <c r="DN13" s="551"/>
      <c r="DO13" s="551"/>
      <c r="DP13" s="551"/>
      <c r="DQ13" s="551"/>
      <c r="DR13" s="551"/>
      <c r="DS13" s="551"/>
      <c r="DT13" s="551"/>
      <c r="DU13" s="551"/>
      <c r="DV13" s="551"/>
      <c r="DW13" s="551"/>
      <c r="DX13" s="551"/>
      <c r="DY13" s="551"/>
      <c r="DZ13" s="551"/>
      <c r="EA13" s="551"/>
      <c r="EB13" s="551"/>
      <c r="EC13" s="551"/>
      <c r="ED13" s="551"/>
      <c r="EE13" s="551"/>
      <c r="EF13" s="551"/>
      <c r="EG13" s="551"/>
      <c r="EH13" s="551"/>
      <c r="EI13" s="551"/>
      <c r="EJ13" s="551"/>
      <c r="EK13" s="551"/>
      <c r="EL13" s="551"/>
      <c r="EM13" s="551"/>
      <c r="EN13" s="551"/>
      <c r="EO13" s="551"/>
      <c r="EP13" s="551"/>
      <c r="EQ13" s="551"/>
      <c r="ER13" s="551"/>
      <c r="ES13" s="551"/>
      <c r="ET13" s="551"/>
      <c r="EU13" s="551"/>
      <c r="EV13" s="551"/>
      <c r="EW13" s="551"/>
      <c r="EX13" s="551"/>
      <c r="EY13" s="551"/>
      <c r="EZ13" s="551"/>
      <c r="FA13" s="551"/>
      <c r="FB13" s="551"/>
      <c r="FC13" s="551"/>
      <c r="FD13" s="551"/>
      <c r="FE13" s="551"/>
      <c r="FF13" s="551"/>
      <c r="FG13" s="551"/>
      <c r="FH13" s="551"/>
      <c r="FI13" s="551"/>
      <c r="FJ13" s="551"/>
      <c r="FK13" s="551"/>
      <c r="FL13" s="551"/>
      <c r="FM13" s="551"/>
      <c r="FN13" s="551"/>
      <c r="FO13" s="551"/>
      <c r="FP13" s="551"/>
      <c r="FQ13" s="551"/>
      <c r="FR13" s="551"/>
      <c r="FS13" s="551"/>
      <c r="FT13" s="551"/>
      <c r="FU13" s="551"/>
      <c r="FV13" s="551"/>
      <c r="FW13" s="551"/>
      <c r="FX13" s="551"/>
      <c r="FY13" s="551"/>
      <c r="FZ13" s="551"/>
      <c r="GA13" s="551"/>
      <c r="GB13" s="551"/>
      <c r="GC13" s="551"/>
      <c r="GD13" s="551"/>
      <c r="GE13" s="551"/>
      <c r="GF13" s="551"/>
      <c r="GG13" s="551"/>
      <c r="GH13" s="551"/>
      <c r="GI13" s="551"/>
      <c r="GJ13" s="551"/>
      <c r="GK13" s="551"/>
      <c r="GL13" s="551"/>
      <c r="GM13" s="551"/>
      <c r="GN13" s="551"/>
      <c r="GO13" s="551"/>
      <c r="GP13" s="551"/>
      <c r="GQ13" s="551"/>
      <c r="GR13" s="551"/>
      <c r="GS13" s="551"/>
      <c r="GT13" s="551"/>
      <c r="GU13" s="551"/>
      <c r="GV13" s="551"/>
      <c r="GW13" s="551"/>
      <c r="GX13" s="551"/>
      <c r="GY13" s="551"/>
      <c r="GZ13" s="551"/>
      <c r="HA13" s="551"/>
      <c r="HB13" s="551"/>
      <c r="HC13" s="551"/>
      <c r="HD13" s="551"/>
      <c r="HE13" s="551"/>
      <c r="HF13" s="551"/>
      <c r="HG13" s="551"/>
      <c r="HH13" s="551"/>
      <c r="HI13" s="551"/>
      <c r="HJ13" s="551"/>
      <c r="HK13" s="551"/>
      <c r="HL13" s="551"/>
      <c r="HM13" s="551"/>
      <c r="HN13" s="551"/>
      <c r="HO13" s="551"/>
      <c r="HP13" s="551"/>
      <c r="HQ13" s="551"/>
      <c r="HR13" s="551"/>
      <c r="HS13" s="551"/>
      <c r="HT13" s="551"/>
      <c r="HU13" s="551"/>
      <c r="HV13" s="551"/>
      <c r="HW13" s="551"/>
    </row>
    <row r="14" spans="1:24" s="594" customFormat="1" ht="18.75">
      <c r="A14" s="353"/>
      <c r="C14" s="595">
        <v>2</v>
      </c>
      <c r="D14" s="596">
        <v>1</v>
      </c>
      <c r="E14" s="596"/>
      <c r="F14" s="595">
        <v>1</v>
      </c>
      <c r="G14" s="595"/>
      <c r="H14" s="595"/>
      <c r="X14" s="594">
        <f>SUM(X10:X13)</f>
        <v>19</v>
      </c>
    </row>
  </sheetData>
  <sheetProtection selectLockedCells="1" selectUnlockedCells="1"/>
  <mergeCells count="30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Y2:AY7"/>
    <mergeCell ref="AO7:AQ7"/>
    <mergeCell ref="AR7:AT7"/>
    <mergeCell ref="AU7:AW7"/>
    <mergeCell ref="F5:F7"/>
    <mergeCell ref="J5:J7"/>
    <mergeCell ref="K5:K7"/>
    <mergeCell ref="L5:L7"/>
    <mergeCell ref="N6:Y6"/>
    <mergeCell ref="AL7:AN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4"/>
  <sheetViews>
    <sheetView view="pageBreakPreview" zoomScale="70" zoomScaleNormal="50" zoomScaleSheetLayoutView="70" zoomScalePageLayoutView="0" workbookViewId="0" topLeftCell="A1">
      <selection activeCell="A2" sqref="A2:A7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hidden="1" customWidth="1"/>
    <col min="8" max="8" width="10.375" style="11" hidden="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hidden="1" customWidth="1"/>
    <col min="14" max="14" width="5.875" style="10" hidden="1" customWidth="1"/>
    <col min="15" max="16" width="6.25390625" style="10" hidden="1" customWidth="1"/>
    <col min="17" max="17" width="7.625" style="10" hidden="1" customWidth="1"/>
    <col min="18" max="21" width="6.25390625" style="10" hidden="1" customWidth="1"/>
    <col min="22" max="22" width="7.625" style="10" hidden="1" customWidth="1"/>
    <col min="23" max="24" width="6.25390625" style="10" hidden="1" customWidth="1"/>
    <col min="25" max="25" width="19.125" style="10" customWidth="1"/>
    <col min="26" max="26" width="8.75390625" style="10" hidden="1" customWidth="1"/>
    <col min="27" max="27" width="10.25390625" style="10" hidden="1" customWidth="1"/>
    <col min="28" max="50" width="0" style="10" hidden="1" customWidth="1"/>
    <col min="51" max="51" width="36.75390625" style="10" customWidth="1"/>
    <col min="52" max="16384" width="9.125" style="10" customWidth="1"/>
  </cols>
  <sheetData>
    <row r="1" spans="1:25" s="13" customFormat="1" ht="19.5" thickBot="1">
      <c r="A1" s="1096" t="s">
        <v>436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8"/>
    </row>
    <row r="2" spans="1:51" s="13" customFormat="1" ht="12.75" customHeight="1">
      <c r="A2" s="1084" t="s">
        <v>32</v>
      </c>
      <c r="B2" s="1042" t="s">
        <v>101</v>
      </c>
      <c r="C2" s="1028" t="s">
        <v>355</v>
      </c>
      <c r="D2" s="1029"/>
      <c r="E2" s="1030"/>
      <c r="F2" s="1031"/>
      <c r="G2" s="1026" t="s">
        <v>102</v>
      </c>
      <c r="H2" s="1118" t="s">
        <v>108</v>
      </c>
      <c r="I2" s="1119"/>
      <c r="J2" s="1119"/>
      <c r="K2" s="1119"/>
      <c r="L2" s="1119"/>
      <c r="M2" s="1120"/>
      <c r="N2" s="1039"/>
      <c r="O2" s="1040"/>
      <c r="P2" s="1040"/>
      <c r="Q2" s="1040"/>
      <c r="R2" s="1040"/>
      <c r="S2" s="1040"/>
      <c r="T2" s="1040"/>
      <c r="U2" s="1040"/>
      <c r="V2" s="1040"/>
      <c r="W2" s="1040"/>
      <c r="X2" s="1040"/>
      <c r="Y2" s="1041"/>
      <c r="Z2" s="41"/>
      <c r="AY2" s="1126" t="s">
        <v>406</v>
      </c>
    </row>
    <row r="3" spans="1:51" s="13" customFormat="1" ht="12.75" customHeight="1">
      <c r="A3" s="1085"/>
      <c r="B3" s="1043"/>
      <c r="C3" s="1032"/>
      <c r="D3" s="1033"/>
      <c r="E3" s="1034"/>
      <c r="F3" s="1035"/>
      <c r="G3" s="1027"/>
      <c r="H3" s="1080" t="s">
        <v>109</v>
      </c>
      <c r="I3" s="1109" t="s">
        <v>112</v>
      </c>
      <c r="J3" s="1110"/>
      <c r="K3" s="1110"/>
      <c r="L3" s="1111"/>
      <c r="M3" s="1124" t="s">
        <v>115</v>
      </c>
      <c r="N3" s="1099" t="s">
        <v>34</v>
      </c>
      <c r="O3" s="1100"/>
      <c r="P3" s="1101"/>
      <c r="Q3" s="1105" t="s">
        <v>35</v>
      </c>
      <c r="R3" s="1100"/>
      <c r="S3" s="1101"/>
      <c r="T3" s="1105" t="s">
        <v>36</v>
      </c>
      <c r="U3" s="1100"/>
      <c r="V3" s="1101"/>
      <c r="W3" s="1105" t="s">
        <v>37</v>
      </c>
      <c r="X3" s="1100"/>
      <c r="Y3" s="1107"/>
      <c r="AY3" s="1126"/>
    </row>
    <row r="4" spans="1:51" s="13" customFormat="1" ht="18.75" customHeight="1">
      <c r="A4" s="1085"/>
      <c r="B4" s="1043"/>
      <c r="C4" s="1025" t="s">
        <v>103</v>
      </c>
      <c r="D4" s="1025" t="s">
        <v>104</v>
      </c>
      <c r="E4" s="1115" t="s">
        <v>105</v>
      </c>
      <c r="F4" s="1125"/>
      <c r="G4" s="1027"/>
      <c r="H4" s="1080"/>
      <c r="I4" s="1025" t="s">
        <v>110</v>
      </c>
      <c r="J4" s="1115" t="s">
        <v>111</v>
      </c>
      <c r="K4" s="1116"/>
      <c r="L4" s="1117"/>
      <c r="M4" s="1124"/>
      <c r="N4" s="1102"/>
      <c r="O4" s="1103"/>
      <c r="P4" s="1104"/>
      <c r="Q4" s="1106"/>
      <c r="R4" s="1103"/>
      <c r="S4" s="1104"/>
      <c r="T4" s="1106"/>
      <c r="U4" s="1103"/>
      <c r="V4" s="1104"/>
      <c r="W4" s="1106"/>
      <c r="X4" s="1103"/>
      <c r="Y4" s="1108"/>
      <c r="AY4" s="1126"/>
    </row>
    <row r="5" spans="1:51" s="13" customFormat="1" ht="15.75">
      <c r="A5" s="1085"/>
      <c r="B5" s="1043"/>
      <c r="C5" s="1025"/>
      <c r="D5" s="1025"/>
      <c r="E5" s="1036" t="s">
        <v>106</v>
      </c>
      <c r="F5" s="1112" t="s">
        <v>107</v>
      </c>
      <c r="G5" s="1027"/>
      <c r="H5" s="1080"/>
      <c r="I5" s="1025"/>
      <c r="J5" s="1036" t="s">
        <v>33</v>
      </c>
      <c r="K5" s="1036" t="s">
        <v>113</v>
      </c>
      <c r="L5" s="1036" t="s">
        <v>114</v>
      </c>
      <c r="M5" s="1124"/>
      <c r="N5" s="109">
        <v>1</v>
      </c>
      <c r="O5" s="15" t="s">
        <v>360</v>
      </c>
      <c r="P5" s="15" t="s">
        <v>356</v>
      </c>
      <c r="Q5" s="15">
        <v>3</v>
      </c>
      <c r="R5" s="15" t="s">
        <v>359</v>
      </c>
      <c r="S5" s="15" t="s">
        <v>361</v>
      </c>
      <c r="T5" s="15">
        <v>5</v>
      </c>
      <c r="U5" s="15" t="s">
        <v>362</v>
      </c>
      <c r="V5" s="15" t="s">
        <v>363</v>
      </c>
      <c r="W5" s="15">
        <v>7</v>
      </c>
      <c r="X5" s="15" t="s">
        <v>364</v>
      </c>
      <c r="Y5" s="30" t="s">
        <v>358</v>
      </c>
      <c r="AY5" s="1126"/>
    </row>
    <row r="6" spans="1:51" s="13" customFormat="1" ht="21" customHeight="1" thickBot="1">
      <c r="A6" s="1085"/>
      <c r="B6" s="1043"/>
      <c r="C6" s="1025"/>
      <c r="D6" s="1025"/>
      <c r="E6" s="1037"/>
      <c r="F6" s="1113"/>
      <c r="G6" s="1027"/>
      <c r="H6" s="1080"/>
      <c r="I6" s="1025"/>
      <c r="J6" s="1037"/>
      <c r="K6" s="1037"/>
      <c r="L6" s="1037"/>
      <c r="M6" s="1124"/>
      <c r="N6" s="1121"/>
      <c r="O6" s="1110"/>
      <c r="P6" s="1110"/>
      <c r="Q6" s="1110"/>
      <c r="R6" s="1110"/>
      <c r="S6" s="1110"/>
      <c r="T6" s="1110"/>
      <c r="U6" s="1110"/>
      <c r="V6" s="1110"/>
      <c r="W6" s="1110"/>
      <c r="X6" s="1110"/>
      <c r="Y6" s="1122"/>
      <c r="AY6" s="1126"/>
    </row>
    <row r="7" spans="1:51" s="13" customFormat="1" ht="36.75" customHeight="1">
      <c r="A7" s="1129"/>
      <c r="B7" s="1043"/>
      <c r="C7" s="1036"/>
      <c r="D7" s="1036"/>
      <c r="E7" s="1037"/>
      <c r="F7" s="1113"/>
      <c r="G7" s="1130"/>
      <c r="H7" s="1131"/>
      <c r="I7" s="1036"/>
      <c r="J7" s="1037"/>
      <c r="K7" s="1037"/>
      <c r="L7" s="1037"/>
      <c r="M7" s="1112"/>
      <c r="N7" s="597">
        <v>15</v>
      </c>
      <c r="O7" s="598">
        <v>9</v>
      </c>
      <c r="P7" s="599">
        <v>9</v>
      </c>
      <c r="Q7" s="597">
        <v>15</v>
      </c>
      <c r="R7" s="598">
        <v>9</v>
      </c>
      <c r="S7" s="599">
        <v>9</v>
      </c>
      <c r="T7" s="597">
        <v>15</v>
      </c>
      <c r="U7" s="598">
        <v>9</v>
      </c>
      <c r="V7" s="599">
        <v>9</v>
      </c>
      <c r="W7" s="597">
        <v>15</v>
      </c>
      <c r="X7" s="598">
        <v>9</v>
      </c>
      <c r="Y7" s="599"/>
      <c r="AK7" s="600"/>
      <c r="AL7" s="1128" t="s">
        <v>34</v>
      </c>
      <c r="AM7" s="1128"/>
      <c r="AN7" s="1128"/>
      <c r="AO7" s="1128" t="s">
        <v>35</v>
      </c>
      <c r="AP7" s="1128"/>
      <c r="AQ7" s="1128"/>
      <c r="AR7" s="1128" t="s">
        <v>36</v>
      </c>
      <c r="AS7" s="1128"/>
      <c r="AT7" s="1128"/>
      <c r="AU7" s="1128" t="s">
        <v>37</v>
      </c>
      <c r="AV7" s="1128"/>
      <c r="AW7" s="1128"/>
      <c r="AY7" s="1127"/>
    </row>
    <row r="8" spans="1:231" ht="37.5">
      <c r="A8" s="713" t="s">
        <v>305</v>
      </c>
      <c r="B8" s="714" t="s">
        <v>303</v>
      </c>
      <c r="C8" s="622"/>
      <c r="D8" s="715" t="s">
        <v>358</v>
      </c>
      <c r="E8" s="715"/>
      <c r="F8" s="716"/>
      <c r="G8" s="717">
        <v>1.5</v>
      </c>
      <c r="H8" s="622">
        <v>45</v>
      </c>
      <c r="I8" s="622">
        <v>16</v>
      </c>
      <c r="J8" s="622"/>
      <c r="K8" s="622"/>
      <c r="L8" s="622">
        <v>16</v>
      </c>
      <c r="M8" s="622">
        <v>29</v>
      </c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22"/>
      <c r="Y8" s="622">
        <v>2</v>
      </c>
      <c r="Z8" s="665"/>
      <c r="AA8" s="551" t="s">
        <v>405</v>
      </c>
      <c r="AB8" s="551" t="s">
        <v>405</v>
      </c>
      <c r="AC8" s="551" t="s">
        <v>405</v>
      </c>
      <c r="AD8" s="551" t="s">
        <v>405</v>
      </c>
      <c r="AE8" s="551" t="s">
        <v>405</v>
      </c>
      <c r="AF8" s="551" t="s">
        <v>405</v>
      </c>
      <c r="AG8" s="551" t="s">
        <v>405</v>
      </c>
      <c r="AH8" s="551" t="s">
        <v>405</v>
      </c>
      <c r="AI8" s="551" t="s">
        <v>405</v>
      </c>
      <c r="AJ8" s="551" t="s">
        <v>405</v>
      </c>
      <c r="AK8" s="551" t="s">
        <v>405</v>
      </c>
      <c r="AL8" s="551" t="s">
        <v>404</v>
      </c>
      <c r="AM8" s="665"/>
      <c r="AN8" s="665"/>
      <c r="AO8" s="665"/>
      <c r="AP8" s="665"/>
      <c r="AQ8" s="665"/>
      <c r="AR8" s="665"/>
      <c r="AS8" s="665"/>
      <c r="AT8" s="665"/>
      <c r="AU8" s="665"/>
      <c r="AV8" s="665"/>
      <c r="AW8" s="665"/>
      <c r="AX8" s="665"/>
      <c r="AY8" s="66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5"/>
      <c r="DT8" s="305"/>
      <c r="DU8" s="305"/>
      <c r="DV8" s="305"/>
      <c r="DW8" s="305"/>
      <c r="DX8" s="305"/>
      <c r="DY8" s="305"/>
      <c r="DZ8" s="305"/>
      <c r="EA8" s="305"/>
      <c r="EB8" s="305"/>
      <c r="EC8" s="305"/>
      <c r="ED8" s="305"/>
      <c r="EE8" s="305"/>
      <c r="EF8" s="305"/>
      <c r="EG8" s="305"/>
      <c r="EH8" s="305"/>
      <c r="EI8" s="305"/>
      <c r="EJ8" s="305"/>
      <c r="EK8" s="305"/>
      <c r="EL8" s="305"/>
      <c r="EM8" s="305"/>
      <c r="EN8" s="305"/>
      <c r="EO8" s="305"/>
      <c r="EP8" s="305"/>
      <c r="EQ8" s="305"/>
      <c r="ER8" s="305"/>
      <c r="ES8" s="305"/>
      <c r="ET8" s="305"/>
      <c r="EU8" s="305"/>
      <c r="EV8" s="305"/>
      <c r="EW8" s="305"/>
      <c r="EX8" s="305"/>
      <c r="EY8" s="305"/>
      <c r="EZ8" s="305"/>
      <c r="FA8" s="305"/>
      <c r="FB8" s="305"/>
      <c r="FC8" s="305"/>
      <c r="FD8" s="305"/>
      <c r="FE8" s="305"/>
      <c r="FF8" s="305"/>
      <c r="FG8" s="305"/>
      <c r="FH8" s="305"/>
      <c r="FI8" s="305"/>
      <c r="FJ8" s="305"/>
      <c r="FK8" s="305"/>
      <c r="FL8" s="305"/>
      <c r="FM8" s="305"/>
      <c r="FN8" s="305"/>
      <c r="FO8" s="305"/>
      <c r="FP8" s="305"/>
      <c r="FQ8" s="305"/>
      <c r="FR8" s="305"/>
      <c r="FS8" s="305"/>
      <c r="FT8" s="305"/>
      <c r="FU8" s="305"/>
      <c r="FV8" s="305"/>
      <c r="FW8" s="305"/>
      <c r="FX8" s="305"/>
      <c r="FY8" s="305"/>
      <c r="FZ8" s="305"/>
      <c r="GA8" s="305"/>
      <c r="GB8" s="305"/>
      <c r="GC8" s="305"/>
      <c r="GD8" s="305"/>
      <c r="GE8" s="305"/>
      <c r="GF8" s="305"/>
      <c r="GG8" s="305"/>
      <c r="GH8" s="305"/>
      <c r="GI8" s="305"/>
      <c r="GJ8" s="305"/>
      <c r="GK8" s="305"/>
      <c r="GL8" s="305"/>
      <c r="GM8" s="305"/>
      <c r="GN8" s="305"/>
      <c r="GO8" s="305"/>
      <c r="GP8" s="305"/>
      <c r="GQ8" s="305"/>
      <c r="GR8" s="305"/>
      <c r="GS8" s="305"/>
      <c r="GT8" s="305"/>
      <c r="GU8" s="305"/>
      <c r="GV8" s="305"/>
      <c r="GW8" s="305"/>
      <c r="GX8" s="305"/>
      <c r="GY8" s="305"/>
      <c r="GZ8" s="305"/>
      <c r="HA8" s="305"/>
      <c r="HB8" s="305"/>
      <c r="HC8" s="305"/>
      <c r="HD8" s="305"/>
      <c r="HE8" s="305"/>
      <c r="HF8" s="305"/>
      <c r="HG8" s="305"/>
      <c r="HH8" s="305"/>
      <c r="HI8" s="305"/>
      <c r="HJ8" s="305"/>
      <c r="HK8" s="305"/>
      <c r="HL8" s="305"/>
      <c r="HM8" s="305"/>
      <c r="HN8" s="305"/>
      <c r="HO8" s="305"/>
      <c r="HP8" s="305"/>
      <c r="HQ8" s="305"/>
      <c r="HR8" s="305"/>
      <c r="HS8" s="305"/>
      <c r="HT8" s="305"/>
      <c r="HU8" s="305"/>
      <c r="HV8" s="305"/>
      <c r="HW8" s="305"/>
    </row>
    <row r="9" spans="1:231" ht="56.25">
      <c r="A9" s="615" t="s">
        <v>137</v>
      </c>
      <c r="B9" s="621" t="s">
        <v>46</v>
      </c>
      <c r="C9" s="622"/>
      <c r="D9" s="617" t="s">
        <v>367</v>
      </c>
      <c r="E9" s="617"/>
      <c r="F9" s="618"/>
      <c r="G9" s="619"/>
      <c r="H9" s="543"/>
      <c r="I9" s="623">
        <v>0</v>
      </c>
      <c r="J9" s="543"/>
      <c r="K9" s="543"/>
      <c r="L9" s="543"/>
      <c r="M9" s="543"/>
      <c r="N9" s="355"/>
      <c r="O9" s="355"/>
      <c r="P9" s="355"/>
      <c r="Q9" s="355"/>
      <c r="R9" s="355"/>
      <c r="S9" s="355"/>
      <c r="T9" s="355" t="s">
        <v>47</v>
      </c>
      <c r="U9" s="355" t="s">
        <v>47</v>
      </c>
      <c r="V9" s="355" t="s">
        <v>47</v>
      </c>
      <c r="W9" s="355" t="s">
        <v>47</v>
      </c>
      <c r="X9" s="355" t="s">
        <v>47</v>
      </c>
      <c r="Y9" s="355" t="s">
        <v>47</v>
      </c>
      <c r="Z9" s="551"/>
      <c r="AA9" s="551" t="s">
        <v>405</v>
      </c>
      <c r="AB9" s="551" t="s">
        <v>405</v>
      </c>
      <c r="AC9" s="551" t="s">
        <v>405</v>
      </c>
      <c r="AD9" s="551" t="s">
        <v>405</v>
      </c>
      <c r="AE9" s="551" t="s">
        <v>405</v>
      </c>
      <c r="AF9" s="551" t="s">
        <v>405</v>
      </c>
      <c r="AG9" s="551" t="s">
        <v>404</v>
      </c>
      <c r="AH9" s="551" t="s">
        <v>404</v>
      </c>
      <c r="AI9" s="551" t="s">
        <v>404</v>
      </c>
      <c r="AJ9" s="551" t="s">
        <v>404</v>
      </c>
      <c r="AK9" s="551" t="s">
        <v>404</v>
      </c>
      <c r="AL9" s="551" t="s">
        <v>404</v>
      </c>
      <c r="AM9" s="551"/>
      <c r="AN9" s="551"/>
      <c r="AO9" s="551"/>
      <c r="AP9" s="551"/>
      <c r="AQ9" s="551"/>
      <c r="AR9" s="551"/>
      <c r="AS9" s="551"/>
      <c r="AT9" s="551"/>
      <c r="AU9" s="551"/>
      <c r="AV9" s="551"/>
      <c r="AW9" s="551"/>
      <c r="AX9" s="551"/>
      <c r="AY9" s="551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</row>
    <row r="10" spans="1:231" ht="18.75">
      <c r="A10" s="615" t="s">
        <v>268</v>
      </c>
      <c r="B10" s="808" t="s">
        <v>234</v>
      </c>
      <c r="C10" s="543"/>
      <c r="D10" s="543" t="s">
        <v>358</v>
      </c>
      <c r="E10" s="543"/>
      <c r="F10" s="435"/>
      <c r="G10" s="543">
        <v>2.5</v>
      </c>
      <c r="H10" s="543">
        <v>75</v>
      </c>
      <c r="I10" s="543">
        <v>32</v>
      </c>
      <c r="J10" s="543">
        <v>16</v>
      </c>
      <c r="K10" s="543">
        <v>16</v>
      </c>
      <c r="L10" s="543"/>
      <c r="M10" s="543">
        <v>43</v>
      </c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355">
        <v>4</v>
      </c>
      <c r="Z10" s="551"/>
      <c r="AA10" s="551" t="s">
        <v>405</v>
      </c>
      <c r="AB10" s="551" t="s">
        <v>405</v>
      </c>
      <c r="AC10" s="551" t="s">
        <v>405</v>
      </c>
      <c r="AD10" s="551" t="s">
        <v>405</v>
      </c>
      <c r="AE10" s="551" t="s">
        <v>405</v>
      </c>
      <c r="AF10" s="551" t="s">
        <v>405</v>
      </c>
      <c r="AG10" s="551" t="s">
        <v>405</v>
      </c>
      <c r="AH10" s="551" t="s">
        <v>405</v>
      </c>
      <c r="AI10" s="551" t="s">
        <v>405</v>
      </c>
      <c r="AJ10" s="551" t="s">
        <v>405</v>
      </c>
      <c r="AK10" s="551" t="s">
        <v>405</v>
      </c>
      <c r="AL10" s="551" t="s">
        <v>404</v>
      </c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</row>
    <row r="11" spans="1:231" ht="19.5">
      <c r="A11" s="617" t="s">
        <v>273</v>
      </c>
      <c r="B11" s="806" t="s">
        <v>239</v>
      </c>
      <c r="C11" s="543"/>
      <c r="D11" s="543" t="s">
        <v>358</v>
      </c>
      <c r="E11" s="543"/>
      <c r="F11" s="638"/>
      <c r="G11" s="543">
        <v>2.5</v>
      </c>
      <c r="H11" s="543">
        <v>75</v>
      </c>
      <c r="I11" s="543">
        <v>40</v>
      </c>
      <c r="J11" s="543">
        <v>16</v>
      </c>
      <c r="K11" s="809">
        <v>24</v>
      </c>
      <c r="L11" s="543"/>
      <c r="M11" s="543">
        <v>35</v>
      </c>
      <c r="N11" s="543"/>
      <c r="O11" s="543"/>
      <c r="P11" s="543"/>
      <c r="Q11" s="543"/>
      <c r="R11" s="543"/>
      <c r="S11" s="543"/>
      <c r="T11" s="543"/>
      <c r="U11" s="543"/>
      <c r="V11" s="543"/>
      <c r="W11" s="543"/>
      <c r="X11" s="543"/>
      <c r="Y11" s="355">
        <v>5</v>
      </c>
      <c r="Z11" s="551"/>
      <c r="AA11" s="551" t="s">
        <v>405</v>
      </c>
      <c r="AB11" s="551" t="s">
        <v>405</v>
      </c>
      <c r="AC11" s="551" t="s">
        <v>405</v>
      </c>
      <c r="AD11" s="551" t="s">
        <v>405</v>
      </c>
      <c r="AE11" s="551" t="s">
        <v>405</v>
      </c>
      <c r="AF11" s="551" t="s">
        <v>405</v>
      </c>
      <c r="AG11" s="551" t="s">
        <v>405</v>
      </c>
      <c r="AH11" s="551" t="s">
        <v>405</v>
      </c>
      <c r="AI11" s="551" t="s">
        <v>405</v>
      </c>
      <c r="AJ11" s="551" t="s">
        <v>405</v>
      </c>
      <c r="AK11" s="551" t="s">
        <v>405</v>
      </c>
      <c r="AL11" s="551" t="s">
        <v>404</v>
      </c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</row>
    <row r="12" spans="1:231" ht="19.5">
      <c r="A12" s="615" t="s">
        <v>276</v>
      </c>
      <c r="B12" s="568" t="s">
        <v>243</v>
      </c>
      <c r="C12" s="543" t="s">
        <v>358</v>
      </c>
      <c r="D12" s="543"/>
      <c r="E12" s="543"/>
      <c r="F12" s="638"/>
      <c r="G12" s="543">
        <v>3</v>
      </c>
      <c r="H12" s="543">
        <v>90</v>
      </c>
      <c r="I12" s="543">
        <v>40</v>
      </c>
      <c r="J12" s="543">
        <v>16</v>
      </c>
      <c r="K12" s="543">
        <v>24</v>
      </c>
      <c r="L12" s="543"/>
      <c r="M12" s="543">
        <v>50</v>
      </c>
      <c r="N12" s="543"/>
      <c r="O12" s="543"/>
      <c r="P12" s="543"/>
      <c r="Q12" s="543"/>
      <c r="R12" s="543"/>
      <c r="S12" s="543"/>
      <c r="T12" s="543"/>
      <c r="U12" s="543"/>
      <c r="V12" s="543"/>
      <c r="W12" s="543"/>
      <c r="X12" s="543"/>
      <c r="Y12" s="355">
        <v>5</v>
      </c>
      <c r="Z12" s="551"/>
      <c r="AA12" s="551" t="s">
        <v>405</v>
      </c>
      <c r="AB12" s="551" t="s">
        <v>405</v>
      </c>
      <c r="AC12" s="551" t="s">
        <v>405</v>
      </c>
      <c r="AD12" s="551" t="s">
        <v>405</v>
      </c>
      <c r="AE12" s="551" t="s">
        <v>405</v>
      </c>
      <c r="AF12" s="551" t="s">
        <v>405</v>
      </c>
      <c r="AG12" s="551" t="s">
        <v>405</v>
      </c>
      <c r="AH12" s="551" t="s">
        <v>405</v>
      </c>
      <c r="AI12" s="551" t="s">
        <v>405</v>
      </c>
      <c r="AJ12" s="551" t="s">
        <v>405</v>
      </c>
      <c r="AK12" s="551" t="s">
        <v>405</v>
      </c>
      <c r="AL12" s="551" t="s">
        <v>404</v>
      </c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</row>
    <row r="13" spans="1:51" ht="18.75">
      <c r="A13" s="353"/>
      <c r="B13" s="807" t="s">
        <v>31</v>
      </c>
      <c r="C13" s="354"/>
      <c r="D13" s="354" t="s">
        <v>375</v>
      </c>
      <c r="E13" s="596"/>
      <c r="F13" s="595"/>
      <c r="G13" s="595"/>
      <c r="H13" s="595"/>
      <c r="I13" s="594"/>
      <c r="J13" s="594"/>
      <c r="K13" s="594"/>
      <c r="L13" s="594"/>
      <c r="M13" s="594"/>
      <c r="N13" s="594"/>
      <c r="O13" s="594"/>
      <c r="P13" s="594"/>
      <c r="Q13" s="594"/>
      <c r="R13" s="594"/>
      <c r="S13" s="594"/>
      <c r="T13" s="594"/>
      <c r="U13" s="594"/>
      <c r="V13" s="594"/>
      <c r="W13" s="594"/>
      <c r="X13" s="594"/>
      <c r="Y13" s="594">
        <f>SUM(Y8:Y12)</f>
        <v>16</v>
      </c>
      <c r="Z13" s="594"/>
      <c r="AA13" s="594"/>
      <c r="AB13" s="594"/>
      <c r="AC13" s="594"/>
      <c r="AD13" s="594"/>
      <c r="AE13" s="594"/>
      <c r="AF13" s="594"/>
      <c r="AG13" s="594"/>
      <c r="AH13" s="594"/>
      <c r="AI13" s="594"/>
      <c r="AJ13" s="594"/>
      <c r="AK13" s="594"/>
      <c r="AL13" s="594"/>
      <c r="AM13" s="594"/>
      <c r="AN13" s="594"/>
      <c r="AO13" s="594"/>
      <c r="AP13" s="594"/>
      <c r="AQ13" s="594"/>
      <c r="AR13" s="594"/>
      <c r="AS13" s="594"/>
      <c r="AT13" s="594"/>
      <c r="AU13" s="594"/>
      <c r="AV13" s="594"/>
      <c r="AW13" s="594"/>
      <c r="AX13" s="594"/>
      <c r="AY13" s="594"/>
    </row>
    <row r="14" spans="1:51" ht="18.75">
      <c r="A14" s="353"/>
      <c r="B14" s="594"/>
      <c r="C14" s="595">
        <v>1</v>
      </c>
      <c r="D14" s="596">
        <v>4</v>
      </c>
      <c r="E14" s="596"/>
      <c r="F14" s="595"/>
      <c r="G14" s="595"/>
      <c r="H14" s="595"/>
      <c r="I14" s="594"/>
      <c r="J14" s="594"/>
      <c r="K14" s="594"/>
      <c r="L14" s="594"/>
      <c r="M14" s="594"/>
      <c r="N14" s="594"/>
      <c r="O14" s="594"/>
      <c r="P14" s="594"/>
      <c r="Q14" s="594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594"/>
      <c r="AE14" s="594"/>
      <c r="AF14" s="594"/>
      <c r="AG14" s="594"/>
      <c r="AH14" s="594"/>
      <c r="AI14" s="594"/>
      <c r="AJ14" s="594"/>
      <c r="AK14" s="594"/>
      <c r="AL14" s="594"/>
      <c r="AM14" s="594"/>
      <c r="AN14" s="594"/>
      <c r="AO14" s="594"/>
      <c r="AP14" s="594"/>
      <c r="AQ14" s="594"/>
      <c r="AR14" s="594"/>
      <c r="AS14" s="594"/>
      <c r="AT14" s="594"/>
      <c r="AU14" s="594"/>
      <c r="AV14" s="594"/>
      <c r="AW14" s="594"/>
      <c r="AX14" s="594"/>
      <c r="AY14" s="594"/>
    </row>
  </sheetData>
  <sheetProtection selectLockedCells="1" selectUnlockedCells="1"/>
  <mergeCells count="30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Y2:AY7"/>
    <mergeCell ref="AO7:AQ7"/>
    <mergeCell ref="AR7:AT7"/>
    <mergeCell ref="AU7:AW7"/>
    <mergeCell ref="F5:F7"/>
    <mergeCell ref="J5:J7"/>
    <mergeCell ref="K5:K7"/>
    <mergeCell ref="L5:L7"/>
    <mergeCell ref="N6:Y6"/>
    <mergeCell ref="AL7:AN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6" customWidth="1"/>
    <col min="2" max="2" width="4.75390625" style="6" customWidth="1"/>
    <col min="3" max="3" width="8.75390625" style="6" customWidth="1"/>
    <col min="4" max="4" width="21.25390625" style="6" customWidth="1"/>
    <col min="5" max="5" width="21.375" style="6" customWidth="1"/>
    <col min="6" max="6" width="19.75390625" style="6" customWidth="1"/>
    <col min="7" max="7" width="18.625" style="6" customWidth="1"/>
    <col min="8" max="8" width="14.75390625" style="6" customWidth="1"/>
    <col min="9" max="9" width="12.875" style="6" customWidth="1"/>
    <col min="10" max="10" width="12.00390625" style="6" customWidth="1"/>
    <col min="11" max="11" width="0" style="6" hidden="1" customWidth="1"/>
    <col min="12" max="12" width="13.125" style="6" customWidth="1"/>
    <col min="13" max="16384" width="9.125" style="6" customWidth="1"/>
  </cols>
  <sheetData>
    <row r="1" spans="1:12" ht="18.75">
      <c r="A1" s="2"/>
      <c r="B1" s="2"/>
      <c r="C1" s="970" t="s">
        <v>87</v>
      </c>
      <c r="D1" s="970"/>
      <c r="E1" s="970"/>
      <c r="F1" s="970"/>
      <c r="G1" s="970"/>
      <c r="H1" s="970"/>
      <c r="I1" s="970"/>
      <c r="J1" s="970"/>
      <c r="K1" s="970"/>
      <c r="L1" s="2"/>
    </row>
    <row r="2" spans="1:11" ht="47.25">
      <c r="A2" s="2"/>
      <c r="B2" s="2"/>
      <c r="C2" s="70" t="s">
        <v>3</v>
      </c>
      <c r="D2" s="70" t="s">
        <v>20</v>
      </c>
      <c r="E2" s="70" t="s">
        <v>21</v>
      </c>
      <c r="F2" s="70" t="s">
        <v>22</v>
      </c>
      <c r="G2" s="70" t="s">
        <v>84</v>
      </c>
      <c r="H2" s="70" t="s">
        <v>24</v>
      </c>
      <c r="I2" s="70" t="s">
        <v>23</v>
      </c>
      <c r="J2" s="70" t="s">
        <v>86</v>
      </c>
      <c r="K2" s="2"/>
    </row>
    <row r="3" spans="3:10" s="2" customFormat="1" ht="18.75">
      <c r="C3" s="5" t="s">
        <v>85</v>
      </c>
      <c r="D3" s="5">
        <v>33</v>
      </c>
      <c r="E3" s="5">
        <v>8</v>
      </c>
      <c r="F3" s="5"/>
      <c r="G3" s="5"/>
      <c r="H3" s="5"/>
      <c r="I3" s="5">
        <v>7</v>
      </c>
      <c r="J3" s="5">
        <v>48</v>
      </c>
    </row>
    <row r="4" spans="3:10" s="2" customFormat="1" ht="18.75">
      <c r="C4" s="5" t="s">
        <v>81</v>
      </c>
      <c r="D4" s="5">
        <v>33</v>
      </c>
      <c r="E4" s="5">
        <v>8</v>
      </c>
      <c r="F4" s="5">
        <v>2</v>
      </c>
      <c r="G4" s="5"/>
      <c r="H4" s="5"/>
      <c r="I4" s="5">
        <v>9</v>
      </c>
      <c r="J4" s="5">
        <v>52</v>
      </c>
    </row>
    <row r="5" spans="3:10" s="2" customFormat="1" ht="18.75">
      <c r="C5" s="5" t="s">
        <v>82</v>
      </c>
      <c r="D5" s="5">
        <v>33</v>
      </c>
      <c r="E5" s="5">
        <v>8</v>
      </c>
      <c r="F5" s="5" t="s">
        <v>55</v>
      </c>
      <c r="G5" s="5"/>
      <c r="H5" s="5"/>
      <c r="I5" s="5">
        <v>11</v>
      </c>
      <c r="J5" s="5">
        <v>52</v>
      </c>
    </row>
    <row r="6" spans="3:10" s="2" customFormat="1" ht="18.75">
      <c r="C6" s="5" t="s">
        <v>83</v>
      </c>
      <c r="D6" s="5" t="s">
        <v>56</v>
      </c>
      <c r="E6" s="5">
        <v>4</v>
      </c>
      <c r="F6" s="5" t="s">
        <v>59</v>
      </c>
      <c r="G6" s="5" t="s">
        <v>57</v>
      </c>
      <c r="H6" s="5">
        <v>1</v>
      </c>
      <c r="I6" s="7" t="s">
        <v>42</v>
      </c>
      <c r="J6" s="7" t="s">
        <v>77</v>
      </c>
    </row>
    <row r="7" spans="3:10" s="2" customFormat="1" ht="18.75">
      <c r="C7" s="5" t="s">
        <v>26</v>
      </c>
      <c r="D7" s="5" t="s">
        <v>62</v>
      </c>
      <c r="E7" s="5">
        <f>SUM(E3:E6)</f>
        <v>28</v>
      </c>
      <c r="F7" s="7" t="s">
        <v>60</v>
      </c>
      <c r="G7" s="5" t="s">
        <v>57</v>
      </c>
      <c r="H7" s="7" t="s">
        <v>27</v>
      </c>
      <c r="I7" s="5">
        <v>31</v>
      </c>
      <c r="J7" s="7" t="s">
        <v>78</v>
      </c>
    </row>
    <row r="8" spans="3:11" s="2" customFormat="1" ht="18.75">
      <c r="C8" s="1"/>
      <c r="D8"/>
      <c r="E8" s="4"/>
      <c r="F8" s="4"/>
      <c r="G8" s="4"/>
      <c r="H8" s="4"/>
      <c r="I8" s="4"/>
      <c r="J8" s="4"/>
      <c r="K8" s="4"/>
    </row>
    <row r="9" spans="3:11" s="2" customFormat="1" ht="18.75">
      <c r="C9" s="1"/>
      <c r="D9"/>
      <c r="E9" s="989" t="s">
        <v>88</v>
      </c>
      <c r="F9" s="990"/>
      <c r="G9" s="4"/>
      <c r="H9" s="4"/>
      <c r="I9" s="4"/>
      <c r="J9" s="4"/>
      <c r="K9" s="4"/>
    </row>
    <row r="10" spans="3:11" s="2" customFormat="1" ht="18.75">
      <c r="C10" s="1"/>
      <c r="D10" s="978" t="s">
        <v>89</v>
      </c>
      <c r="E10" s="979"/>
      <c r="F10" s="69" t="s">
        <v>28</v>
      </c>
      <c r="G10" s="69" t="s">
        <v>90</v>
      </c>
      <c r="H10" s="4"/>
      <c r="I10" s="4"/>
      <c r="J10" s="4"/>
      <c r="K10" s="4"/>
    </row>
    <row r="11" spans="3:11" s="2" customFormat="1" ht="18.75">
      <c r="C11" s="1"/>
      <c r="D11" s="992" t="s">
        <v>91</v>
      </c>
      <c r="E11" s="993"/>
      <c r="F11" s="71">
        <v>6</v>
      </c>
      <c r="G11" s="72">
        <v>2</v>
      </c>
      <c r="H11" s="4"/>
      <c r="I11" s="4"/>
      <c r="J11" s="4"/>
      <c r="K11" s="4"/>
    </row>
    <row r="12" spans="3:11" s="2" customFormat="1" ht="18.75">
      <c r="C12" s="1"/>
      <c r="D12" s="992" t="s">
        <v>92</v>
      </c>
      <c r="E12" s="993"/>
      <c r="F12" s="71">
        <v>7</v>
      </c>
      <c r="G12" s="73" t="s">
        <v>30</v>
      </c>
      <c r="H12" s="4"/>
      <c r="I12" s="4"/>
      <c r="J12" s="4"/>
      <c r="K12" s="4"/>
    </row>
    <row r="13" spans="3:11" s="2" customFormat="1" ht="34.5" customHeight="1">
      <c r="C13" s="1"/>
      <c r="D13" s="994" t="s">
        <v>93</v>
      </c>
      <c r="E13" s="995"/>
      <c r="F13" s="71">
        <v>10</v>
      </c>
      <c r="G13" s="73">
        <v>2</v>
      </c>
      <c r="H13" s="4"/>
      <c r="I13" s="4"/>
      <c r="J13" s="4"/>
      <c r="K13" s="4"/>
    </row>
    <row r="14" spans="3:11" s="2" customFormat="1" ht="18.75">
      <c r="C14" s="1"/>
      <c r="D14" s="992" t="s">
        <v>94</v>
      </c>
      <c r="E14" s="993"/>
      <c r="F14" s="71" t="s">
        <v>95</v>
      </c>
      <c r="G14" s="74" t="s">
        <v>58</v>
      </c>
      <c r="H14" s="4"/>
      <c r="I14" s="4"/>
      <c r="J14" s="4"/>
      <c r="K14" s="4"/>
    </row>
    <row r="15" spans="3:11" s="2" customFormat="1" ht="18.75">
      <c r="C15" s="1"/>
      <c r="D15" s="991" t="s">
        <v>96</v>
      </c>
      <c r="E15" s="991"/>
      <c r="F15" s="991"/>
      <c r="G15" s="991"/>
      <c r="H15" s="4"/>
      <c r="I15" s="4"/>
      <c r="J15" s="4"/>
      <c r="K15" s="4"/>
    </row>
    <row r="16" spans="3:11" s="2" customFormat="1" ht="18.75">
      <c r="C16" s="1"/>
      <c r="D16"/>
      <c r="E16" s="4"/>
      <c r="F16" s="4"/>
      <c r="G16" s="4"/>
      <c r="H16" s="4"/>
      <c r="I16" s="4"/>
      <c r="J16" s="4"/>
      <c r="K16" s="4"/>
    </row>
    <row r="17" spans="3:11" s="2" customFormat="1" ht="18.75">
      <c r="C17" s="987" t="s">
        <v>97</v>
      </c>
      <c r="D17" s="988"/>
      <c r="E17" s="988"/>
      <c r="F17" s="988"/>
      <c r="G17" s="988"/>
      <c r="H17" s="988"/>
      <c r="I17" s="988"/>
      <c r="J17" s="988"/>
      <c r="K17" s="4"/>
    </row>
    <row r="18" spans="2:12" s="2" customFormat="1" ht="63.75" customHeight="1">
      <c r="B18" s="975" t="s">
        <v>98</v>
      </c>
      <c r="C18" s="976"/>
      <c r="D18" s="976"/>
      <c r="E18" s="977"/>
      <c r="F18" s="19" t="s">
        <v>99</v>
      </c>
      <c r="G18" s="67" t="s">
        <v>28</v>
      </c>
      <c r="H18" s="974"/>
      <c r="I18" s="974"/>
      <c r="J18" s="974"/>
      <c r="K18" s="3"/>
      <c r="L18" s="4"/>
    </row>
    <row r="19" spans="1:12" s="2" customFormat="1" ht="18.75" customHeight="1">
      <c r="A19" s="6"/>
      <c r="B19" s="980" t="s">
        <v>80</v>
      </c>
      <c r="C19" s="981"/>
      <c r="D19" s="981"/>
      <c r="E19" s="982"/>
      <c r="F19" s="986" t="s">
        <v>100</v>
      </c>
      <c r="G19" s="971">
        <v>12</v>
      </c>
      <c r="H19" s="973"/>
      <c r="I19" s="973"/>
      <c r="J19" s="973"/>
      <c r="K19" s="3"/>
      <c r="L19" s="3"/>
    </row>
    <row r="20" spans="2:12" s="2" customFormat="1" ht="18.75" customHeight="1">
      <c r="B20" s="983"/>
      <c r="C20" s="984"/>
      <c r="D20" s="984"/>
      <c r="E20" s="985"/>
      <c r="F20" s="971"/>
      <c r="G20" s="972"/>
      <c r="H20" s="8"/>
      <c r="I20" s="8"/>
      <c r="J20" s="8"/>
      <c r="K20" s="8"/>
      <c r="L20" s="3"/>
    </row>
    <row r="21" spans="1:12" ht="33" customHeight="1">
      <c r="A21" s="2"/>
      <c r="B21" s="8"/>
      <c r="C21" s="1"/>
      <c r="D21" s="970"/>
      <c r="E21" s="970"/>
      <c r="F21" s="970"/>
      <c r="G21" s="970"/>
      <c r="H21" s="970"/>
      <c r="I21" s="970"/>
      <c r="J21" s="970"/>
      <c r="K21" s="2"/>
      <c r="L21" s="2"/>
    </row>
  </sheetData>
  <sheetProtection selectLockedCells="1" selectUnlockedCells="1"/>
  <mergeCells count="16">
    <mergeCell ref="E9:F9"/>
    <mergeCell ref="D15:G15"/>
    <mergeCell ref="D11:E11"/>
    <mergeCell ref="D12:E12"/>
    <mergeCell ref="D13:E13"/>
    <mergeCell ref="D14:E14"/>
    <mergeCell ref="D21:J21"/>
    <mergeCell ref="G19:G20"/>
    <mergeCell ref="H19:J19"/>
    <mergeCell ref="C1:K1"/>
    <mergeCell ref="H18:J18"/>
    <mergeCell ref="B18:E18"/>
    <mergeCell ref="D10:E10"/>
    <mergeCell ref="B19:E20"/>
    <mergeCell ref="F19:F20"/>
    <mergeCell ref="C17:J1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08"/>
  <sheetViews>
    <sheetView tabSelected="1" view="pageBreakPreview" zoomScale="70" zoomScaleNormal="50" zoomScaleSheetLayoutView="70" zoomScalePageLayoutView="0" workbookViewId="0" topLeftCell="A1">
      <selection activeCell="C17" sqref="C17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customWidth="1"/>
    <col min="8" max="8" width="10.375" style="1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8.75390625" style="10" hidden="1" customWidth="1"/>
    <col min="27" max="27" width="10.25390625" style="10" hidden="1" customWidth="1"/>
    <col min="28" max="50" width="0" style="10" hidden="1" customWidth="1"/>
    <col min="51" max="16384" width="9.125" style="10" customWidth="1"/>
  </cols>
  <sheetData>
    <row r="1" spans="1:25" s="13" customFormat="1" ht="19.5" thickBot="1">
      <c r="A1" s="1096" t="s">
        <v>392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8"/>
    </row>
    <row r="2" spans="1:26" s="13" customFormat="1" ht="12.75" customHeight="1">
      <c r="A2" s="1084" t="s">
        <v>32</v>
      </c>
      <c r="B2" s="1042" t="s">
        <v>101</v>
      </c>
      <c r="C2" s="1028" t="s">
        <v>355</v>
      </c>
      <c r="D2" s="1029"/>
      <c r="E2" s="1030"/>
      <c r="F2" s="1031"/>
      <c r="G2" s="1026" t="s">
        <v>102</v>
      </c>
      <c r="H2" s="1118" t="s">
        <v>108</v>
      </c>
      <c r="I2" s="1119"/>
      <c r="J2" s="1119"/>
      <c r="K2" s="1119"/>
      <c r="L2" s="1119"/>
      <c r="M2" s="1120"/>
      <c r="N2" s="1039" t="s">
        <v>354</v>
      </c>
      <c r="O2" s="1040"/>
      <c r="P2" s="1040"/>
      <c r="Q2" s="1040"/>
      <c r="R2" s="1040"/>
      <c r="S2" s="1040"/>
      <c r="T2" s="1040"/>
      <c r="U2" s="1040"/>
      <c r="V2" s="1040"/>
      <c r="W2" s="1040"/>
      <c r="X2" s="1040"/>
      <c r="Y2" s="1041"/>
      <c r="Z2" s="41"/>
    </row>
    <row r="3" spans="1:25" s="13" customFormat="1" ht="12.75" customHeight="1">
      <c r="A3" s="1085"/>
      <c r="B3" s="1043"/>
      <c r="C3" s="1032"/>
      <c r="D3" s="1033"/>
      <c r="E3" s="1034"/>
      <c r="F3" s="1035"/>
      <c r="G3" s="1027"/>
      <c r="H3" s="1080" t="s">
        <v>109</v>
      </c>
      <c r="I3" s="1109" t="s">
        <v>112</v>
      </c>
      <c r="J3" s="1110"/>
      <c r="K3" s="1110"/>
      <c r="L3" s="1111"/>
      <c r="M3" s="1124" t="s">
        <v>115</v>
      </c>
      <c r="N3" s="1099" t="s">
        <v>34</v>
      </c>
      <c r="O3" s="1100"/>
      <c r="P3" s="1101"/>
      <c r="Q3" s="1105" t="s">
        <v>35</v>
      </c>
      <c r="R3" s="1100"/>
      <c r="S3" s="1101"/>
      <c r="T3" s="1105" t="s">
        <v>36</v>
      </c>
      <c r="U3" s="1100"/>
      <c r="V3" s="1101"/>
      <c r="W3" s="1105" t="s">
        <v>37</v>
      </c>
      <c r="X3" s="1100"/>
      <c r="Y3" s="1107"/>
    </row>
    <row r="4" spans="1:25" s="13" customFormat="1" ht="18.75" customHeight="1">
      <c r="A4" s="1085"/>
      <c r="B4" s="1043"/>
      <c r="C4" s="1025" t="s">
        <v>103</v>
      </c>
      <c r="D4" s="1025" t="s">
        <v>104</v>
      </c>
      <c r="E4" s="1115" t="s">
        <v>105</v>
      </c>
      <c r="F4" s="1125"/>
      <c r="G4" s="1027"/>
      <c r="H4" s="1080"/>
      <c r="I4" s="1025" t="s">
        <v>110</v>
      </c>
      <c r="J4" s="1115" t="s">
        <v>111</v>
      </c>
      <c r="K4" s="1116"/>
      <c r="L4" s="1117"/>
      <c r="M4" s="1124"/>
      <c r="N4" s="1102"/>
      <c r="O4" s="1103"/>
      <c r="P4" s="1104"/>
      <c r="Q4" s="1106"/>
      <c r="R4" s="1103"/>
      <c r="S4" s="1104"/>
      <c r="T4" s="1106"/>
      <c r="U4" s="1103"/>
      <c r="V4" s="1104"/>
      <c r="W4" s="1106"/>
      <c r="X4" s="1103"/>
      <c r="Y4" s="1108"/>
    </row>
    <row r="5" spans="1:25" s="13" customFormat="1" ht="15.75">
      <c r="A5" s="1085"/>
      <c r="B5" s="1043"/>
      <c r="C5" s="1025"/>
      <c r="D5" s="1025"/>
      <c r="E5" s="1036" t="s">
        <v>106</v>
      </c>
      <c r="F5" s="1112" t="s">
        <v>107</v>
      </c>
      <c r="G5" s="1027"/>
      <c r="H5" s="1080"/>
      <c r="I5" s="1025"/>
      <c r="J5" s="1036" t="s">
        <v>33</v>
      </c>
      <c r="K5" s="1036" t="s">
        <v>113</v>
      </c>
      <c r="L5" s="1036" t="s">
        <v>114</v>
      </c>
      <c r="M5" s="1124"/>
      <c r="N5" s="109">
        <v>1</v>
      </c>
      <c r="O5" s="15" t="s">
        <v>360</v>
      </c>
      <c r="P5" s="15" t="s">
        <v>356</v>
      </c>
      <c r="Q5" s="15">
        <v>3</v>
      </c>
      <c r="R5" s="15" t="s">
        <v>359</v>
      </c>
      <c r="S5" s="15" t="s">
        <v>361</v>
      </c>
      <c r="T5" s="15">
        <v>5</v>
      </c>
      <c r="U5" s="15" t="s">
        <v>362</v>
      </c>
      <c r="V5" s="15" t="s">
        <v>363</v>
      </c>
      <c r="W5" s="15">
        <v>7</v>
      </c>
      <c r="X5" s="15" t="s">
        <v>364</v>
      </c>
      <c r="Y5" s="30" t="s">
        <v>358</v>
      </c>
    </row>
    <row r="6" spans="1:25" s="13" customFormat="1" ht="21" customHeight="1" thickBot="1">
      <c r="A6" s="1085"/>
      <c r="B6" s="1043"/>
      <c r="C6" s="1025"/>
      <c r="D6" s="1025"/>
      <c r="E6" s="1037"/>
      <c r="F6" s="1113"/>
      <c r="G6" s="1027"/>
      <c r="H6" s="1080"/>
      <c r="I6" s="1025"/>
      <c r="J6" s="1037"/>
      <c r="K6" s="1037"/>
      <c r="L6" s="1037"/>
      <c r="M6" s="1124"/>
      <c r="N6" s="1121" t="s">
        <v>38</v>
      </c>
      <c r="O6" s="1110"/>
      <c r="P6" s="1110"/>
      <c r="Q6" s="1110"/>
      <c r="R6" s="1110"/>
      <c r="S6" s="1110"/>
      <c r="T6" s="1110"/>
      <c r="U6" s="1110"/>
      <c r="V6" s="1110"/>
      <c r="W6" s="1110"/>
      <c r="X6" s="1110"/>
      <c r="Y6" s="1122"/>
    </row>
    <row r="7" spans="1:49" s="13" customFormat="1" ht="36.75" customHeight="1" thickBot="1">
      <c r="A7" s="1085"/>
      <c r="B7" s="1044"/>
      <c r="C7" s="1025"/>
      <c r="D7" s="1025"/>
      <c r="E7" s="1038"/>
      <c r="F7" s="1114"/>
      <c r="G7" s="1027"/>
      <c r="H7" s="1080"/>
      <c r="I7" s="1025"/>
      <c r="J7" s="1038"/>
      <c r="K7" s="1038"/>
      <c r="L7" s="1038"/>
      <c r="M7" s="1124"/>
      <c r="N7" s="54">
        <v>15</v>
      </c>
      <c r="O7" s="55">
        <v>9</v>
      </c>
      <c r="P7" s="56">
        <v>9</v>
      </c>
      <c r="Q7" s="54">
        <v>15</v>
      </c>
      <c r="R7" s="55">
        <v>9</v>
      </c>
      <c r="S7" s="56">
        <v>9</v>
      </c>
      <c r="T7" s="54">
        <v>15</v>
      </c>
      <c r="U7" s="55">
        <v>9</v>
      </c>
      <c r="V7" s="56">
        <v>9</v>
      </c>
      <c r="W7" s="54">
        <v>15</v>
      </c>
      <c r="X7" s="55">
        <v>9</v>
      </c>
      <c r="Y7" s="56">
        <v>8</v>
      </c>
      <c r="AK7" s="434"/>
      <c r="AL7" s="996" t="s">
        <v>34</v>
      </c>
      <c r="AM7" s="996"/>
      <c r="AN7" s="996"/>
      <c r="AO7" s="996" t="s">
        <v>35</v>
      </c>
      <c r="AP7" s="996"/>
      <c r="AQ7" s="996"/>
      <c r="AR7" s="996" t="s">
        <v>36</v>
      </c>
      <c r="AS7" s="996"/>
      <c r="AT7" s="996"/>
      <c r="AU7" s="996" t="s">
        <v>37</v>
      </c>
      <c r="AV7" s="996"/>
      <c r="AW7" s="996"/>
    </row>
    <row r="8" spans="1:49" s="13" customFormat="1" ht="16.5" thickBot="1">
      <c r="A8" s="39">
        <v>1</v>
      </c>
      <c r="B8" s="50">
        <v>2</v>
      </c>
      <c r="C8" s="51">
        <v>3</v>
      </c>
      <c r="D8" s="51">
        <v>4</v>
      </c>
      <c r="E8" s="51">
        <v>5</v>
      </c>
      <c r="F8" s="147">
        <v>6</v>
      </c>
      <c r="G8" s="52">
        <v>7</v>
      </c>
      <c r="H8" s="43">
        <v>8</v>
      </c>
      <c r="I8" s="51">
        <v>9</v>
      </c>
      <c r="J8" s="51">
        <v>10</v>
      </c>
      <c r="K8" s="51">
        <v>11</v>
      </c>
      <c r="L8" s="51">
        <v>12</v>
      </c>
      <c r="M8" s="53">
        <v>13</v>
      </c>
      <c r="N8" s="148">
        <v>14</v>
      </c>
      <c r="O8" s="51">
        <v>15</v>
      </c>
      <c r="P8" s="51">
        <v>16</v>
      </c>
      <c r="Q8" s="51">
        <v>17</v>
      </c>
      <c r="R8" s="51">
        <v>18</v>
      </c>
      <c r="S8" s="51">
        <v>19</v>
      </c>
      <c r="T8" s="51">
        <v>20</v>
      </c>
      <c r="U8" s="51">
        <v>21</v>
      </c>
      <c r="V8" s="51">
        <v>22</v>
      </c>
      <c r="W8" s="51">
        <v>23</v>
      </c>
      <c r="X8" s="51">
        <v>24</v>
      </c>
      <c r="Y8" s="53">
        <v>25</v>
      </c>
      <c r="AE8" s="13">
        <v>1</v>
      </c>
      <c r="AF8" s="13">
        <v>2</v>
      </c>
      <c r="AG8" s="13">
        <v>3</v>
      </c>
      <c r="AH8" s="13">
        <v>4</v>
      </c>
      <c r="AK8" s="434"/>
      <c r="AL8" s="996"/>
      <c r="AM8" s="996"/>
      <c r="AN8" s="996"/>
      <c r="AO8" s="996"/>
      <c r="AP8" s="996"/>
      <c r="AQ8" s="996"/>
      <c r="AR8" s="996"/>
      <c r="AS8" s="996"/>
      <c r="AT8" s="996"/>
      <c r="AU8" s="996"/>
      <c r="AV8" s="996"/>
      <c r="AW8" s="996"/>
    </row>
    <row r="9" spans="1:63" s="13" customFormat="1" ht="23.25" customHeight="1" thickBot="1">
      <c r="A9" s="1086" t="s">
        <v>256</v>
      </c>
      <c r="B9" s="1087"/>
      <c r="C9" s="1087"/>
      <c r="D9" s="1087"/>
      <c r="E9" s="1087"/>
      <c r="F9" s="1087"/>
      <c r="G9" s="1087"/>
      <c r="H9" s="1087"/>
      <c r="I9" s="1087"/>
      <c r="J9" s="1087"/>
      <c r="K9" s="1087"/>
      <c r="L9" s="1087"/>
      <c r="M9" s="1087"/>
      <c r="N9" s="1087"/>
      <c r="O9" s="1087"/>
      <c r="P9" s="1087"/>
      <c r="Q9" s="1087"/>
      <c r="R9" s="1087"/>
      <c r="S9" s="1087"/>
      <c r="T9" s="1087"/>
      <c r="U9" s="1087"/>
      <c r="V9" s="1087"/>
      <c r="W9" s="1087"/>
      <c r="X9" s="1087"/>
      <c r="Y9" s="1088"/>
      <c r="AE9" s="13" t="s">
        <v>34</v>
      </c>
      <c r="AF9" s="13" t="s">
        <v>35</v>
      </c>
      <c r="AG9" s="13" t="s">
        <v>36</v>
      </c>
      <c r="AH9" s="13" t="s">
        <v>37</v>
      </c>
      <c r="AK9" s="434"/>
      <c r="AL9" s="435">
        <v>1</v>
      </c>
      <c r="AM9" s="435" t="s">
        <v>360</v>
      </c>
      <c r="AN9" s="435" t="s">
        <v>356</v>
      </c>
      <c r="AO9" s="435">
        <v>3</v>
      </c>
      <c r="AP9" s="435" t="s">
        <v>359</v>
      </c>
      <c r="AQ9" s="435" t="s">
        <v>361</v>
      </c>
      <c r="AR9" s="435">
        <v>5</v>
      </c>
      <c r="AS9" s="435" t="s">
        <v>362</v>
      </c>
      <c r="AT9" s="435" t="s">
        <v>363</v>
      </c>
      <c r="AU9" s="435">
        <v>7</v>
      </c>
      <c r="AV9" s="435" t="s">
        <v>364</v>
      </c>
      <c r="AW9" s="435" t="s">
        <v>358</v>
      </c>
      <c r="AZ9" s="109">
        <v>1</v>
      </c>
      <c r="BA9" s="15" t="s">
        <v>360</v>
      </c>
      <c r="BB9" s="15" t="s">
        <v>356</v>
      </c>
      <c r="BC9" s="15">
        <v>3</v>
      </c>
      <c r="BD9" s="15" t="s">
        <v>359</v>
      </c>
      <c r="BE9" s="15" t="s">
        <v>361</v>
      </c>
      <c r="BF9" s="15">
        <v>5</v>
      </c>
      <c r="BG9" s="15" t="s">
        <v>362</v>
      </c>
      <c r="BH9" s="15" t="s">
        <v>363</v>
      </c>
      <c r="BI9" s="15">
        <v>7</v>
      </c>
      <c r="BJ9" s="15" t="s">
        <v>364</v>
      </c>
      <c r="BK9" s="30" t="s">
        <v>358</v>
      </c>
    </row>
    <row r="10" spans="1:49" s="13" customFormat="1" ht="27" customHeight="1" thickBot="1">
      <c r="A10" s="1076" t="s">
        <v>63</v>
      </c>
      <c r="B10" s="1077"/>
      <c r="C10" s="1077"/>
      <c r="D10" s="1077"/>
      <c r="E10" s="1077"/>
      <c r="F10" s="1077"/>
      <c r="G10" s="1078"/>
      <c r="H10" s="1078"/>
      <c r="I10" s="1078"/>
      <c r="J10" s="1078"/>
      <c r="K10" s="1078"/>
      <c r="L10" s="1078"/>
      <c r="M10" s="1078"/>
      <c r="N10" s="1078"/>
      <c r="O10" s="1078"/>
      <c r="P10" s="1078"/>
      <c r="Q10" s="1078"/>
      <c r="R10" s="1078"/>
      <c r="S10" s="1078"/>
      <c r="T10" s="1078"/>
      <c r="U10" s="1078"/>
      <c r="V10" s="1078"/>
      <c r="W10" s="1078"/>
      <c r="X10" s="1078"/>
      <c r="Y10" s="1079"/>
      <c r="AE10" s="433">
        <f>SUMIF($AD11:$AD28,AE8,$G11:$G28)</f>
        <v>15</v>
      </c>
      <c r="AF10" s="433">
        <f>SUMIF($AD11:$AD28,AF8,$G11:$G28)</f>
        <v>15</v>
      </c>
      <c r="AG10" s="433">
        <f>SUMIF($AD11:$AD28,AG8,$G11:$G28)</f>
        <v>0</v>
      </c>
      <c r="AH10" s="433">
        <f>SUMIF($AD11:$AD28,AH8,$G11:$G28)</f>
        <v>1.5</v>
      </c>
      <c r="AI10" s="433">
        <f>SUM(AE10:AH10)</f>
        <v>31.5</v>
      </c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</row>
    <row r="11" spans="1:63" s="13" customFormat="1" ht="15.75">
      <c r="A11" s="103" t="s">
        <v>122</v>
      </c>
      <c r="B11" s="110" t="s">
        <v>39</v>
      </c>
      <c r="C11" s="40"/>
      <c r="D11" s="103"/>
      <c r="E11" s="103"/>
      <c r="F11" s="58"/>
      <c r="G11" s="508">
        <f>SUM(G12:G16)</f>
        <v>6.5</v>
      </c>
      <c r="H11" s="515">
        <f>SUM(H12:H16)</f>
        <v>195</v>
      </c>
      <c r="I11" s="516">
        <f>SUM(I12:I16)</f>
        <v>82</v>
      </c>
      <c r="J11" s="517">
        <f>J12+J13+J14</f>
        <v>0</v>
      </c>
      <c r="K11" s="517">
        <f>K12+K13+K14</f>
        <v>0</v>
      </c>
      <c r="L11" s="516">
        <f>SUM(L12:L16)</f>
        <v>82</v>
      </c>
      <c r="M11" s="518">
        <f>SUM(M12:M16)</f>
        <v>113</v>
      </c>
      <c r="N11" s="315"/>
      <c r="O11" s="214"/>
      <c r="P11" s="215"/>
      <c r="Q11" s="333"/>
      <c r="R11" s="334"/>
      <c r="S11" s="335"/>
      <c r="T11" s="333"/>
      <c r="U11" s="334"/>
      <c r="V11" s="344"/>
      <c r="W11" s="333"/>
      <c r="X11" s="334"/>
      <c r="Y11" s="335"/>
      <c r="AK11" s="434" t="s">
        <v>384</v>
      </c>
      <c r="AL11" s="434">
        <f>COUNTIF($C11:$C29,AL$9)</f>
        <v>1</v>
      </c>
      <c r="AM11" s="434">
        <f aca="true" t="shared" si="0" ref="AM11:AW11">COUNTIF($C11:$C29,AM$9)</f>
        <v>0</v>
      </c>
      <c r="AN11" s="434">
        <f t="shared" si="0"/>
        <v>1</v>
      </c>
      <c r="AO11" s="434">
        <f t="shared" si="0"/>
        <v>1</v>
      </c>
      <c r="AP11" s="434">
        <f t="shared" si="0"/>
        <v>1</v>
      </c>
      <c r="AQ11" s="434">
        <f t="shared" si="0"/>
        <v>0</v>
      </c>
      <c r="AR11" s="434">
        <f t="shared" si="0"/>
        <v>0</v>
      </c>
      <c r="AS11" s="434">
        <f t="shared" si="0"/>
        <v>0</v>
      </c>
      <c r="AT11" s="434">
        <f t="shared" si="0"/>
        <v>0</v>
      </c>
      <c r="AU11" s="434">
        <f t="shared" si="0"/>
        <v>0</v>
      </c>
      <c r="AV11" s="434">
        <f t="shared" si="0"/>
        <v>0</v>
      </c>
      <c r="AW11" s="434">
        <f t="shared" si="0"/>
        <v>0</v>
      </c>
      <c r="AZ11" s="436">
        <f>IF(N11&lt;&gt;0,"так","")</f>
      </c>
      <c r="BA11" s="436">
        <f aca="true" t="shared" si="1" ref="BA11:BF26">IF(O11&lt;&gt;0,"так","")</f>
      </c>
      <c r="BB11" s="436">
        <f t="shared" si="1"/>
      </c>
      <c r="BC11" s="436">
        <f t="shared" si="1"/>
      </c>
      <c r="BD11" s="436">
        <f t="shared" si="1"/>
      </c>
      <c r="BE11" s="436">
        <f t="shared" si="1"/>
      </c>
      <c r="BF11" s="436">
        <f>IF(T11&lt;&gt;0,"так","")</f>
      </c>
      <c r="BG11" s="436">
        <f aca="true" t="shared" si="2" ref="BG11:BG20">IF(U11&lt;&gt;0,"так","")</f>
      </c>
      <c r="BH11" s="436">
        <f aca="true" t="shared" si="3" ref="BH11:BH20">IF(V11&lt;&gt;0,"так","")</f>
      </c>
      <c r="BI11" s="436">
        <f aca="true" t="shared" si="4" ref="BI11:BI20">IF(W11&lt;&gt;0,"так","")</f>
      </c>
      <c r="BJ11" s="436">
        <f aca="true" t="shared" si="5" ref="BJ11:BJ20">IF(X11&lt;&gt;0,"так","")</f>
      </c>
      <c r="BK11" s="436">
        <f aca="true" t="shared" si="6" ref="BK11:BK26">IF(Y11&lt;&gt;0,"так","")</f>
      </c>
    </row>
    <row r="12" spans="1:63" s="13" customFormat="1" ht="15.75">
      <c r="A12" s="111" t="s">
        <v>123</v>
      </c>
      <c r="B12" s="112" t="s">
        <v>39</v>
      </c>
      <c r="C12" s="42"/>
      <c r="D12" s="119">
        <v>1</v>
      </c>
      <c r="E12" s="104"/>
      <c r="F12" s="44"/>
      <c r="G12" s="509">
        <v>2</v>
      </c>
      <c r="H12" s="273">
        <f aca="true" t="shared" si="7" ref="H12:H20">G12*30</f>
        <v>60</v>
      </c>
      <c r="I12" s="149">
        <f aca="true" t="shared" si="8" ref="I12:I20">SUMPRODUCT(N12:Y12,$N$7:$Y$7)</f>
        <v>30</v>
      </c>
      <c r="J12" s="42"/>
      <c r="K12" s="42"/>
      <c r="L12" s="42">
        <v>30</v>
      </c>
      <c r="M12" s="217">
        <f aca="true" t="shared" si="9" ref="M12:M20">H12-I12</f>
        <v>30</v>
      </c>
      <c r="N12" s="316">
        <v>2</v>
      </c>
      <c r="O12" s="77"/>
      <c r="P12" s="317"/>
      <c r="Q12" s="273"/>
      <c r="R12" s="42"/>
      <c r="S12" s="217"/>
      <c r="T12" s="336"/>
      <c r="U12" s="42"/>
      <c r="V12" s="47"/>
      <c r="W12" s="273"/>
      <c r="X12" s="42"/>
      <c r="Y12" s="217"/>
      <c r="AD12" s="13">
        <v>1</v>
      </c>
      <c r="AK12" s="436" t="s">
        <v>385</v>
      </c>
      <c r="AL12" s="434">
        <f>COUNTIF($D11:$D29,AL$9)</f>
        <v>2</v>
      </c>
      <c r="AM12" s="434">
        <f aca="true" t="shared" si="10" ref="AM12:AW12">COUNTIF($D11:$D29,AM$9)</f>
        <v>0</v>
      </c>
      <c r="AN12" s="434">
        <v>1</v>
      </c>
      <c r="AO12" s="434">
        <f t="shared" si="10"/>
        <v>1</v>
      </c>
      <c r="AP12" s="434">
        <f t="shared" si="10"/>
        <v>1</v>
      </c>
      <c r="AQ12" s="434">
        <v>1</v>
      </c>
      <c r="AR12" s="434">
        <f t="shared" si="10"/>
        <v>0</v>
      </c>
      <c r="AS12" s="434">
        <f t="shared" si="10"/>
        <v>0</v>
      </c>
      <c r="AT12" s="434">
        <f t="shared" si="10"/>
        <v>0</v>
      </c>
      <c r="AU12" s="434">
        <f t="shared" si="10"/>
        <v>0</v>
      </c>
      <c r="AV12" s="434">
        <f t="shared" si="10"/>
        <v>0</v>
      </c>
      <c r="AW12" s="434">
        <f t="shared" si="10"/>
        <v>1</v>
      </c>
      <c r="AZ12" s="436" t="str">
        <f aca="true" t="shared" si="11" ref="AZ12:BE71">IF(N12&lt;&gt;0,"так","")</f>
        <v>так</v>
      </c>
      <c r="BA12" s="436">
        <f t="shared" si="1"/>
      </c>
      <c r="BB12" s="436">
        <f t="shared" si="1"/>
      </c>
      <c r="BC12" s="436">
        <f t="shared" si="1"/>
      </c>
      <c r="BD12" s="436">
        <f t="shared" si="1"/>
      </c>
      <c r="BE12" s="436">
        <f t="shared" si="1"/>
      </c>
      <c r="BF12" s="436">
        <f t="shared" si="1"/>
      </c>
      <c r="BG12" s="436">
        <f t="shared" si="2"/>
      </c>
      <c r="BH12" s="436">
        <f t="shared" si="3"/>
      </c>
      <c r="BI12" s="436">
        <f t="shared" si="4"/>
      </c>
      <c r="BJ12" s="436">
        <f t="shared" si="5"/>
      </c>
      <c r="BK12" s="436">
        <f t="shared" si="6"/>
      </c>
    </row>
    <row r="13" spans="1:63" s="13" customFormat="1" ht="15.75">
      <c r="A13" s="111" t="s">
        <v>124</v>
      </c>
      <c r="B13" s="112" t="s">
        <v>39</v>
      </c>
      <c r="C13" s="42"/>
      <c r="D13" s="104"/>
      <c r="E13" s="104"/>
      <c r="F13" s="44"/>
      <c r="G13" s="509">
        <v>1.5</v>
      </c>
      <c r="H13" s="273">
        <f t="shared" si="7"/>
        <v>45</v>
      </c>
      <c r="I13" s="149">
        <f t="shared" si="8"/>
        <v>18</v>
      </c>
      <c r="J13" s="42"/>
      <c r="K13" s="42"/>
      <c r="L13" s="42">
        <v>18</v>
      </c>
      <c r="M13" s="217">
        <f t="shared" si="9"/>
        <v>27</v>
      </c>
      <c r="N13" s="316"/>
      <c r="O13" s="77">
        <v>2</v>
      </c>
      <c r="P13" s="317"/>
      <c r="Q13" s="273"/>
      <c r="R13" s="42"/>
      <c r="S13" s="217"/>
      <c r="T13" s="336"/>
      <c r="U13" s="42"/>
      <c r="V13" s="47"/>
      <c r="W13" s="273"/>
      <c r="X13" s="42"/>
      <c r="Y13" s="217"/>
      <c r="AD13" s="13">
        <v>1</v>
      </c>
      <c r="AK13" s="436" t="s">
        <v>386</v>
      </c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6"/>
      <c r="AW13" s="436"/>
      <c r="AZ13" s="436">
        <f t="shared" si="11"/>
      </c>
      <c r="BA13" s="436" t="str">
        <f t="shared" si="1"/>
        <v>так</v>
      </c>
      <c r="BB13" s="436">
        <f t="shared" si="1"/>
      </c>
      <c r="BC13" s="436">
        <f t="shared" si="1"/>
      </c>
      <c r="BD13" s="436">
        <f t="shared" si="1"/>
      </c>
      <c r="BE13" s="436">
        <f t="shared" si="1"/>
      </c>
      <c r="BF13" s="436">
        <f t="shared" si="1"/>
      </c>
      <c r="BG13" s="436">
        <f t="shared" si="2"/>
      </c>
      <c r="BH13" s="436">
        <f t="shared" si="3"/>
      </c>
      <c r="BI13" s="436">
        <f t="shared" si="4"/>
      </c>
      <c r="BJ13" s="436">
        <f t="shared" si="5"/>
      </c>
      <c r="BK13" s="436">
        <f t="shared" si="6"/>
      </c>
    </row>
    <row r="14" spans="1:63" s="13" customFormat="1" ht="15.75">
      <c r="A14" s="111" t="s">
        <v>125</v>
      </c>
      <c r="B14" s="112" t="s">
        <v>39</v>
      </c>
      <c r="C14" s="42" t="s">
        <v>356</v>
      </c>
      <c r="D14" s="104"/>
      <c r="E14" s="104"/>
      <c r="F14" s="44"/>
      <c r="G14" s="509">
        <v>1.5</v>
      </c>
      <c r="H14" s="273">
        <f t="shared" si="7"/>
        <v>45</v>
      </c>
      <c r="I14" s="149">
        <f t="shared" si="8"/>
        <v>18</v>
      </c>
      <c r="J14" s="42"/>
      <c r="K14" s="42"/>
      <c r="L14" s="42">
        <v>18</v>
      </c>
      <c r="M14" s="217">
        <f t="shared" si="9"/>
        <v>27</v>
      </c>
      <c r="N14" s="316"/>
      <c r="O14" s="77"/>
      <c r="P14" s="317">
        <v>2</v>
      </c>
      <c r="Q14" s="273"/>
      <c r="R14" s="42"/>
      <c r="S14" s="217"/>
      <c r="T14" s="336"/>
      <c r="U14" s="42"/>
      <c r="V14" s="47"/>
      <c r="W14" s="273"/>
      <c r="X14" s="42"/>
      <c r="Y14" s="217"/>
      <c r="AD14" s="13">
        <v>1</v>
      </c>
      <c r="AK14" s="436" t="s">
        <v>387</v>
      </c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Z14" s="436">
        <f t="shared" si="11"/>
      </c>
      <c r="BA14" s="436">
        <f t="shared" si="1"/>
      </c>
      <c r="BB14" s="436" t="str">
        <f t="shared" si="1"/>
        <v>так</v>
      </c>
      <c r="BC14" s="436">
        <f t="shared" si="1"/>
      </c>
      <c r="BD14" s="436">
        <f t="shared" si="1"/>
      </c>
      <c r="BE14" s="436">
        <f t="shared" si="1"/>
      </c>
      <c r="BF14" s="436">
        <f t="shared" si="1"/>
      </c>
      <c r="BG14" s="436">
        <f t="shared" si="2"/>
      </c>
      <c r="BH14" s="436">
        <f t="shared" si="3"/>
      </c>
      <c r="BI14" s="436">
        <f t="shared" si="4"/>
      </c>
      <c r="BJ14" s="436">
        <f t="shared" si="5"/>
      </c>
      <c r="BK14" s="436">
        <f t="shared" si="6"/>
      </c>
    </row>
    <row r="15" spans="1:63" s="305" customFormat="1" ht="15.75">
      <c r="A15" s="301" t="s">
        <v>302</v>
      </c>
      <c r="B15" s="302" t="s">
        <v>303</v>
      </c>
      <c r="C15" s="303"/>
      <c r="D15" s="304" t="s">
        <v>357</v>
      </c>
      <c r="E15" s="304"/>
      <c r="F15" s="506"/>
      <c r="G15" s="510"/>
      <c r="H15" s="318"/>
      <c r="I15" s="303"/>
      <c r="J15" s="303"/>
      <c r="K15" s="303"/>
      <c r="L15" s="303"/>
      <c r="M15" s="319"/>
      <c r="N15" s="318"/>
      <c r="O15" s="303"/>
      <c r="P15" s="319"/>
      <c r="Q15" s="318" t="s">
        <v>304</v>
      </c>
      <c r="R15" s="303" t="s">
        <v>304</v>
      </c>
      <c r="S15" s="319" t="s">
        <v>304</v>
      </c>
      <c r="T15" s="318" t="s">
        <v>304</v>
      </c>
      <c r="U15" s="303" t="s">
        <v>304</v>
      </c>
      <c r="V15" s="310" t="s">
        <v>304</v>
      </c>
      <c r="W15" s="318" t="s">
        <v>304</v>
      </c>
      <c r="X15" s="303" t="s">
        <v>304</v>
      </c>
      <c r="Y15" s="349"/>
      <c r="AZ15" s="436">
        <f t="shared" si="11"/>
      </c>
      <c r="BA15" s="436">
        <f t="shared" si="1"/>
      </c>
      <c r="BB15" s="436">
        <f t="shared" si="1"/>
      </c>
      <c r="BC15" s="436" t="str">
        <f t="shared" si="1"/>
        <v>так</v>
      </c>
      <c r="BD15" s="436" t="str">
        <f t="shared" si="1"/>
        <v>так</v>
      </c>
      <c r="BE15" s="436" t="str">
        <f t="shared" si="1"/>
        <v>так</v>
      </c>
      <c r="BF15" s="436" t="str">
        <f t="shared" si="1"/>
        <v>так</v>
      </c>
      <c r="BG15" s="436" t="str">
        <f t="shared" si="2"/>
        <v>так</v>
      </c>
      <c r="BH15" s="436" t="str">
        <f t="shared" si="3"/>
        <v>так</v>
      </c>
      <c r="BI15" s="436" t="str">
        <f t="shared" si="4"/>
        <v>так</v>
      </c>
      <c r="BJ15" s="436" t="str">
        <f t="shared" si="5"/>
        <v>так</v>
      </c>
      <c r="BK15" s="436">
        <f t="shared" si="6"/>
      </c>
    </row>
    <row r="16" spans="1:63" s="305" customFormat="1" ht="15.75">
      <c r="A16" s="306" t="s">
        <v>305</v>
      </c>
      <c r="B16" s="307" t="s">
        <v>303</v>
      </c>
      <c r="C16" s="308"/>
      <c r="D16" s="309" t="s">
        <v>358</v>
      </c>
      <c r="E16" s="309"/>
      <c r="F16" s="507"/>
      <c r="G16" s="511">
        <v>1.5</v>
      </c>
      <c r="H16" s="320">
        <f>G16*30</f>
        <v>45</v>
      </c>
      <c r="I16" s="308">
        <f>L16</f>
        <v>16</v>
      </c>
      <c r="J16" s="308"/>
      <c r="K16" s="308"/>
      <c r="L16" s="308">
        <v>16</v>
      </c>
      <c r="M16" s="321">
        <f>H16-I16</f>
        <v>29</v>
      </c>
      <c r="N16" s="320"/>
      <c r="O16" s="308"/>
      <c r="P16" s="321"/>
      <c r="Q16" s="320"/>
      <c r="R16" s="308"/>
      <c r="S16" s="321"/>
      <c r="T16" s="320"/>
      <c r="U16" s="308"/>
      <c r="V16" s="311"/>
      <c r="W16" s="320"/>
      <c r="X16" s="308"/>
      <c r="Y16" s="321">
        <v>2</v>
      </c>
      <c r="AD16" s="305">
        <v>4</v>
      </c>
      <c r="AZ16" s="436">
        <f t="shared" si="11"/>
      </c>
      <c r="BA16" s="436">
        <f t="shared" si="1"/>
      </c>
      <c r="BB16" s="436">
        <f t="shared" si="1"/>
      </c>
      <c r="BC16" s="436">
        <f t="shared" si="1"/>
      </c>
      <c r="BD16" s="436">
        <f t="shared" si="1"/>
      </c>
      <c r="BE16" s="436">
        <f t="shared" si="1"/>
      </c>
      <c r="BF16" s="436">
        <f t="shared" si="1"/>
      </c>
      <c r="BG16" s="436">
        <f t="shared" si="2"/>
      </c>
      <c r="BH16" s="436">
        <f t="shared" si="3"/>
      </c>
      <c r="BI16" s="436">
        <f t="shared" si="4"/>
      </c>
      <c r="BJ16" s="436">
        <f t="shared" si="5"/>
      </c>
      <c r="BK16" s="436" t="str">
        <f t="shared" si="6"/>
        <v>так</v>
      </c>
    </row>
    <row r="17" spans="1:63" s="13" customFormat="1" ht="15.75">
      <c r="A17" s="104" t="s">
        <v>126</v>
      </c>
      <c r="B17" s="112" t="s">
        <v>40</v>
      </c>
      <c r="C17" s="42">
        <v>1</v>
      </c>
      <c r="D17" s="42"/>
      <c r="E17" s="42"/>
      <c r="F17" s="57"/>
      <c r="G17" s="512">
        <v>3</v>
      </c>
      <c r="H17" s="519">
        <f t="shared" si="7"/>
        <v>90</v>
      </c>
      <c r="I17" s="149">
        <f t="shared" si="8"/>
        <v>45</v>
      </c>
      <c r="J17" s="113">
        <v>30</v>
      </c>
      <c r="K17" s="113"/>
      <c r="L17" s="113">
        <v>15</v>
      </c>
      <c r="M17" s="520">
        <f t="shared" si="9"/>
        <v>45</v>
      </c>
      <c r="N17" s="316">
        <v>3</v>
      </c>
      <c r="O17" s="77"/>
      <c r="P17" s="317"/>
      <c r="Q17" s="316"/>
      <c r="R17" s="77"/>
      <c r="S17" s="317"/>
      <c r="T17" s="273"/>
      <c r="U17" s="42"/>
      <c r="V17" s="47"/>
      <c r="W17" s="273"/>
      <c r="X17" s="42"/>
      <c r="Y17" s="217"/>
      <c r="AD17" s="13">
        <v>1</v>
      </c>
      <c r="AZ17" s="436" t="str">
        <f t="shared" si="11"/>
        <v>так</v>
      </c>
      <c r="BA17" s="436">
        <f t="shared" si="1"/>
      </c>
      <c r="BB17" s="436">
        <f t="shared" si="1"/>
      </c>
      <c r="BC17" s="436">
        <f t="shared" si="1"/>
      </c>
      <c r="BD17" s="436">
        <f t="shared" si="1"/>
      </c>
      <c r="BE17" s="436">
        <f t="shared" si="1"/>
      </c>
      <c r="BF17" s="436">
        <f t="shared" si="1"/>
      </c>
      <c r="BG17" s="436">
        <f t="shared" si="2"/>
      </c>
      <c r="BH17" s="436">
        <f t="shared" si="3"/>
      </c>
      <c r="BI17" s="436">
        <f t="shared" si="4"/>
      </c>
      <c r="BJ17" s="436">
        <f t="shared" si="5"/>
      </c>
      <c r="BK17" s="436">
        <f t="shared" si="6"/>
      </c>
    </row>
    <row r="18" spans="1:63" s="13" customFormat="1" ht="15.75">
      <c r="A18" s="104" t="s">
        <v>127</v>
      </c>
      <c r="B18" s="112" t="s">
        <v>41</v>
      </c>
      <c r="C18" s="42"/>
      <c r="D18" s="42" t="s">
        <v>359</v>
      </c>
      <c r="E18" s="42"/>
      <c r="F18" s="57"/>
      <c r="G18" s="512">
        <v>3</v>
      </c>
      <c r="H18" s="519">
        <f t="shared" si="7"/>
        <v>90</v>
      </c>
      <c r="I18" s="149">
        <v>30</v>
      </c>
      <c r="J18" s="113">
        <v>20</v>
      </c>
      <c r="K18" s="113"/>
      <c r="L18" s="113">
        <v>10</v>
      </c>
      <c r="M18" s="520">
        <f t="shared" si="9"/>
        <v>60</v>
      </c>
      <c r="N18" s="316"/>
      <c r="O18" s="77"/>
      <c r="P18" s="317"/>
      <c r="Q18" s="336"/>
      <c r="R18" s="77">
        <v>3</v>
      </c>
      <c r="S18" s="317"/>
      <c r="T18" s="273"/>
      <c r="U18" s="42"/>
      <c r="V18" s="47"/>
      <c r="W18" s="273"/>
      <c r="X18" s="42"/>
      <c r="Y18" s="217"/>
      <c r="AD18" s="13">
        <v>2</v>
      </c>
      <c r="AZ18" s="436">
        <f t="shared" si="11"/>
      </c>
      <c r="BA18" s="436">
        <f t="shared" si="1"/>
      </c>
      <c r="BB18" s="436">
        <f t="shared" si="1"/>
      </c>
      <c r="BC18" s="436">
        <f t="shared" si="1"/>
      </c>
      <c r="BD18" s="436" t="str">
        <f t="shared" si="1"/>
        <v>так</v>
      </c>
      <c r="BE18" s="436">
        <f t="shared" si="1"/>
      </c>
      <c r="BF18" s="436">
        <f t="shared" si="1"/>
      </c>
      <c r="BG18" s="436">
        <f t="shared" si="2"/>
      </c>
      <c r="BH18" s="436">
        <f t="shared" si="3"/>
      </c>
      <c r="BI18" s="436">
        <f t="shared" si="4"/>
      </c>
      <c r="BJ18" s="436">
        <f t="shared" si="5"/>
      </c>
      <c r="BK18" s="436">
        <f t="shared" si="6"/>
      </c>
    </row>
    <row r="19" spans="1:63" s="13" customFormat="1" ht="15.75">
      <c r="A19" s="50" t="s">
        <v>128</v>
      </c>
      <c r="B19" s="112" t="s">
        <v>43</v>
      </c>
      <c r="C19" s="37" t="s">
        <v>359</v>
      </c>
      <c r="D19" s="37"/>
      <c r="E19" s="37"/>
      <c r="F19" s="68"/>
      <c r="G19" s="512">
        <v>3</v>
      </c>
      <c r="H19" s="519">
        <f t="shared" si="7"/>
        <v>90</v>
      </c>
      <c r="I19" s="149">
        <v>30</v>
      </c>
      <c r="J19" s="114"/>
      <c r="K19" s="114"/>
      <c r="L19" s="114">
        <v>30</v>
      </c>
      <c r="M19" s="520">
        <f t="shared" si="9"/>
        <v>60</v>
      </c>
      <c r="N19" s="322"/>
      <c r="O19" s="75"/>
      <c r="P19" s="323"/>
      <c r="Q19" s="322"/>
      <c r="R19" s="75">
        <v>3</v>
      </c>
      <c r="S19" s="323"/>
      <c r="T19" s="337"/>
      <c r="U19" s="37"/>
      <c r="V19" s="107"/>
      <c r="W19" s="337"/>
      <c r="X19" s="37"/>
      <c r="Y19" s="325"/>
      <c r="AD19" s="13">
        <v>2</v>
      </c>
      <c r="AZ19" s="436">
        <f t="shared" si="11"/>
      </c>
      <c r="BA19" s="436">
        <f t="shared" si="1"/>
      </c>
      <c r="BB19" s="436">
        <f t="shared" si="1"/>
      </c>
      <c r="BC19" s="436">
        <f t="shared" si="1"/>
      </c>
      <c r="BD19" s="436" t="str">
        <f t="shared" si="1"/>
        <v>так</v>
      </c>
      <c r="BE19" s="436">
        <f t="shared" si="1"/>
      </c>
      <c r="BF19" s="436">
        <f t="shared" si="1"/>
      </c>
      <c r="BG19" s="436">
        <f t="shared" si="2"/>
      </c>
      <c r="BH19" s="436">
        <f t="shared" si="3"/>
      </c>
      <c r="BI19" s="436">
        <f t="shared" si="4"/>
      </c>
      <c r="BJ19" s="436">
        <f t="shared" si="5"/>
      </c>
      <c r="BK19" s="436">
        <f t="shared" si="6"/>
      </c>
    </row>
    <row r="20" spans="1:63" s="13" customFormat="1" ht="16.5" thickBot="1">
      <c r="A20" s="105" t="s">
        <v>129</v>
      </c>
      <c r="B20" s="395" t="s">
        <v>44</v>
      </c>
      <c r="C20" s="37">
        <v>3</v>
      </c>
      <c r="D20" s="37"/>
      <c r="E20" s="37"/>
      <c r="F20" s="49"/>
      <c r="G20" s="513">
        <v>3</v>
      </c>
      <c r="H20" s="519">
        <f t="shared" si="7"/>
        <v>90</v>
      </c>
      <c r="I20" s="149">
        <f t="shared" si="8"/>
        <v>45</v>
      </c>
      <c r="J20" s="115">
        <v>30</v>
      </c>
      <c r="K20" s="115"/>
      <c r="L20" s="115">
        <v>15</v>
      </c>
      <c r="M20" s="521">
        <f t="shared" si="9"/>
        <v>45</v>
      </c>
      <c r="N20" s="324"/>
      <c r="O20" s="37"/>
      <c r="P20" s="325"/>
      <c r="Q20" s="337">
        <v>3</v>
      </c>
      <c r="R20" s="75"/>
      <c r="S20" s="325"/>
      <c r="T20" s="337"/>
      <c r="U20" s="37"/>
      <c r="V20" s="107"/>
      <c r="W20" s="337"/>
      <c r="X20" s="37"/>
      <c r="Y20" s="325"/>
      <c r="AD20" s="13">
        <v>2</v>
      </c>
      <c r="AZ20" s="436">
        <f t="shared" si="11"/>
      </c>
      <c r="BA20" s="436">
        <f t="shared" si="1"/>
      </c>
      <c r="BB20" s="436">
        <f t="shared" si="1"/>
      </c>
      <c r="BC20" s="436" t="str">
        <f t="shared" si="1"/>
        <v>так</v>
      </c>
      <c r="BD20" s="436">
        <f t="shared" si="1"/>
      </c>
      <c r="BE20" s="436">
        <f t="shared" si="1"/>
      </c>
      <c r="BF20" s="436">
        <f t="shared" si="1"/>
      </c>
      <c r="BG20" s="436">
        <f t="shared" si="2"/>
      </c>
      <c r="BH20" s="436">
        <f t="shared" si="3"/>
      </c>
      <c r="BI20" s="436">
        <f t="shared" si="4"/>
      </c>
      <c r="BJ20" s="436">
        <f t="shared" si="5"/>
      </c>
      <c r="BK20" s="436">
        <f t="shared" si="6"/>
      </c>
    </row>
    <row r="21" spans="1:63" s="13" customFormat="1" ht="30" customHeight="1" thickBot="1">
      <c r="A21" s="1123" t="s">
        <v>66</v>
      </c>
      <c r="B21" s="1123"/>
      <c r="C21" s="85"/>
      <c r="D21" s="85"/>
      <c r="E21" s="85"/>
      <c r="F21" s="504"/>
      <c r="G21" s="514">
        <f aca="true" t="shared" si="12" ref="G21:M21">G11+G17+G18+G19+G20</f>
        <v>18.5</v>
      </c>
      <c r="H21" s="522">
        <f t="shared" si="12"/>
        <v>555</v>
      </c>
      <c r="I21" s="523">
        <f t="shared" si="12"/>
        <v>232</v>
      </c>
      <c r="J21" s="523">
        <f t="shared" si="12"/>
        <v>80</v>
      </c>
      <c r="K21" s="523">
        <f t="shared" si="12"/>
        <v>0</v>
      </c>
      <c r="L21" s="523">
        <f t="shared" si="12"/>
        <v>152</v>
      </c>
      <c r="M21" s="524">
        <f t="shared" si="12"/>
        <v>323</v>
      </c>
      <c r="N21" s="326">
        <f aca="true" t="shared" si="13" ref="N21:S21">SUM(N11:N20)</f>
        <v>5</v>
      </c>
      <c r="O21" s="86">
        <f t="shared" si="13"/>
        <v>2</v>
      </c>
      <c r="P21" s="327">
        <f t="shared" si="13"/>
        <v>2</v>
      </c>
      <c r="Q21" s="326">
        <f t="shared" si="13"/>
        <v>3</v>
      </c>
      <c r="R21" s="86">
        <f t="shared" si="13"/>
        <v>6</v>
      </c>
      <c r="S21" s="327">
        <f t="shared" si="13"/>
        <v>0</v>
      </c>
      <c r="T21" s="326">
        <f>T12+T17+T18+T20</f>
        <v>0</v>
      </c>
      <c r="U21" s="86">
        <f>U12+U17+U18+U20</f>
        <v>0</v>
      </c>
      <c r="V21" s="312">
        <f>V12+V17+V18+V20</f>
        <v>0</v>
      </c>
      <c r="W21" s="326">
        <f>W12+W17+W18+W20</f>
        <v>0</v>
      </c>
      <c r="X21" s="86">
        <f>X12+X17+X18+X20</f>
        <v>0</v>
      </c>
      <c r="Y21" s="327">
        <f>SUM(Y11:Y20)</f>
        <v>2</v>
      </c>
      <c r="Z21" s="13">
        <f>30*G21</f>
        <v>555</v>
      </c>
      <c r="AZ21" s="436"/>
      <c r="BA21" s="436"/>
      <c r="BB21" s="436"/>
      <c r="BC21" s="436"/>
      <c r="BD21" s="436"/>
      <c r="BE21" s="436">
        <f t="shared" si="1"/>
      </c>
      <c r="BF21" s="436"/>
      <c r="BG21" s="436"/>
      <c r="BH21" s="436"/>
      <c r="BI21" s="436"/>
      <c r="BJ21" s="436"/>
      <c r="BK21" s="436" t="str">
        <f t="shared" si="6"/>
        <v>так</v>
      </c>
    </row>
    <row r="22" spans="1:63" s="13" customFormat="1" ht="15.75">
      <c r="A22" s="103" t="s">
        <v>130</v>
      </c>
      <c r="B22" s="448" t="s">
        <v>46</v>
      </c>
      <c r="C22" s="449"/>
      <c r="D22" s="450"/>
      <c r="E22" s="450"/>
      <c r="F22" s="451"/>
      <c r="G22" s="452"/>
      <c r="H22" s="453"/>
      <c r="I22" s="271">
        <f>SUM(I$23:I$29)</f>
        <v>252</v>
      </c>
      <c r="J22" s="271">
        <f>SUM(J$23:J$29)</f>
        <v>2</v>
      </c>
      <c r="K22" s="271">
        <f>SUM(K$24:K$29)</f>
        <v>0</v>
      </c>
      <c r="L22" s="271">
        <f>SUM(L$23:L$29)</f>
        <v>250</v>
      </c>
      <c r="M22" s="271">
        <f>SUM(M$23:M$29)</f>
        <v>138</v>
      </c>
      <c r="N22" s="454"/>
      <c r="O22" s="450"/>
      <c r="P22" s="455"/>
      <c r="Q22" s="454"/>
      <c r="R22" s="456"/>
      <c r="S22" s="455"/>
      <c r="T22" s="340"/>
      <c r="U22" s="116"/>
      <c r="V22" s="345"/>
      <c r="W22" s="340"/>
      <c r="X22" s="116"/>
      <c r="Y22" s="350"/>
      <c r="AZ22" s="436">
        <f t="shared" si="11"/>
      </c>
      <c r="BA22" s="436">
        <f t="shared" si="1"/>
      </c>
      <c r="BB22" s="436">
        <f t="shared" si="1"/>
      </c>
      <c r="BC22" s="436">
        <f t="shared" si="1"/>
      </c>
      <c r="BD22" s="436">
        <f t="shared" si="1"/>
      </c>
      <c r="BE22" s="436">
        <f t="shared" si="1"/>
      </c>
      <c r="BF22" s="436">
        <f t="shared" si="1"/>
      </c>
      <c r="BG22" s="436">
        <f aca="true" t="shared" si="14" ref="BG22:BJ26">IF(U22&lt;&gt;0,"так","")</f>
      </c>
      <c r="BH22" s="436">
        <f t="shared" si="14"/>
      </c>
      <c r="BI22" s="436">
        <f t="shared" si="14"/>
      </c>
      <c r="BJ22" s="436">
        <f t="shared" si="14"/>
      </c>
      <c r="BK22" s="436">
        <f t="shared" si="6"/>
      </c>
    </row>
    <row r="23" spans="1:63" s="13" customFormat="1" ht="15.75">
      <c r="A23" s="111" t="s">
        <v>131</v>
      </c>
      <c r="B23" s="457" t="s">
        <v>46</v>
      </c>
      <c r="C23" s="458"/>
      <c r="D23" s="119">
        <v>1</v>
      </c>
      <c r="E23" s="117"/>
      <c r="F23" s="44"/>
      <c r="G23" s="272">
        <v>3</v>
      </c>
      <c r="H23" s="273">
        <f aca="true" t="shared" si="15" ref="H23:H28">G23*30</f>
        <v>90</v>
      </c>
      <c r="I23" s="106">
        <f>SUM($J23:$L23)</f>
        <v>60</v>
      </c>
      <c r="J23" s="42">
        <v>2</v>
      </c>
      <c r="K23" s="42"/>
      <c r="L23" s="42">
        <v>58</v>
      </c>
      <c r="M23" s="274">
        <f aca="true" t="shared" si="16" ref="M23:M28">H23-I23</f>
        <v>30</v>
      </c>
      <c r="N23" s="166">
        <v>4</v>
      </c>
      <c r="O23" s="167"/>
      <c r="P23" s="169"/>
      <c r="Q23" s="166"/>
      <c r="R23" s="167"/>
      <c r="S23" s="169"/>
      <c r="T23" s="341"/>
      <c r="U23" s="119"/>
      <c r="V23" s="346"/>
      <c r="W23" s="341"/>
      <c r="X23" s="119"/>
      <c r="Y23" s="217"/>
      <c r="AD23" s="13">
        <v>1</v>
      </c>
      <c r="AZ23" s="436" t="str">
        <f t="shared" si="11"/>
        <v>так</v>
      </c>
      <c r="BA23" s="436">
        <f t="shared" si="1"/>
      </c>
      <c r="BB23" s="436">
        <f t="shared" si="1"/>
      </c>
      <c r="BC23" s="436">
        <f t="shared" si="1"/>
      </c>
      <c r="BD23" s="436">
        <f t="shared" si="1"/>
      </c>
      <c r="BE23" s="436">
        <f t="shared" si="1"/>
      </c>
      <c r="BF23" s="436">
        <f t="shared" si="1"/>
      </c>
      <c r="BG23" s="436">
        <f t="shared" si="14"/>
      </c>
      <c r="BH23" s="436">
        <f t="shared" si="14"/>
      </c>
      <c r="BI23" s="436">
        <f t="shared" si="14"/>
      </c>
      <c r="BJ23" s="436">
        <f t="shared" si="14"/>
      </c>
      <c r="BK23" s="436">
        <f t="shared" si="6"/>
      </c>
    </row>
    <row r="24" spans="1:63" s="13" customFormat="1" ht="15.75">
      <c r="A24" s="111" t="s">
        <v>132</v>
      </c>
      <c r="B24" s="457" t="s">
        <v>46</v>
      </c>
      <c r="C24" s="458"/>
      <c r="D24" s="117"/>
      <c r="E24" s="117"/>
      <c r="F24" s="44"/>
      <c r="G24" s="272">
        <v>2</v>
      </c>
      <c r="H24" s="273">
        <f t="shared" si="15"/>
        <v>60</v>
      </c>
      <c r="I24" s="106">
        <v>36</v>
      </c>
      <c r="J24" s="42"/>
      <c r="K24" s="42"/>
      <c r="L24" s="42">
        <v>36</v>
      </c>
      <c r="M24" s="274">
        <f t="shared" si="16"/>
        <v>24</v>
      </c>
      <c r="N24" s="166"/>
      <c r="O24" s="167">
        <v>4</v>
      </c>
      <c r="P24" s="169"/>
      <c r="Q24" s="166"/>
      <c r="R24" s="167"/>
      <c r="S24" s="169"/>
      <c r="T24" s="341"/>
      <c r="U24" s="119"/>
      <c r="V24" s="346"/>
      <c r="W24" s="341"/>
      <c r="X24" s="119"/>
      <c r="Y24" s="217"/>
      <c r="AD24" s="13">
        <v>1</v>
      </c>
      <c r="AZ24" s="436">
        <f t="shared" si="11"/>
      </c>
      <c r="BA24" s="436" t="str">
        <f t="shared" si="1"/>
        <v>так</v>
      </c>
      <c r="BB24" s="436">
        <f t="shared" si="1"/>
      </c>
      <c r="BC24" s="436">
        <f t="shared" si="1"/>
      </c>
      <c r="BD24" s="436">
        <f t="shared" si="1"/>
      </c>
      <c r="BE24" s="436">
        <f t="shared" si="1"/>
      </c>
      <c r="BF24" s="436">
        <f t="shared" si="1"/>
      </c>
      <c r="BG24" s="436">
        <f t="shared" si="14"/>
      </c>
      <c r="BH24" s="436">
        <f t="shared" si="14"/>
      </c>
      <c r="BI24" s="436">
        <f t="shared" si="14"/>
      </c>
      <c r="BJ24" s="436">
        <f t="shared" si="14"/>
      </c>
      <c r="BK24" s="436">
        <f t="shared" si="6"/>
      </c>
    </row>
    <row r="25" spans="1:63" s="13" customFormat="1" ht="15.75">
      <c r="A25" s="111" t="s">
        <v>133</v>
      </c>
      <c r="B25" s="457" t="s">
        <v>46</v>
      </c>
      <c r="C25" s="458"/>
      <c r="D25" s="119" t="s">
        <v>365</v>
      </c>
      <c r="E25" s="104"/>
      <c r="F25" s="44"/>
      <c r="G25" s="272">
        <v>2</v>
      </c>
      <c r="H25" s="273">
        <f t="shared" si="15"/>
        <v>60</v>
      </c>
      <c r="I25" s="106">
        <v>36</v>
      </c>
      <c r="J25" s="42"/>
      <c r="K25" s="42"/>
      <c r="L25" s="42">
        <v>36</v>
      </c>
      <c r="M25" s="274">
        <f t="shared" si="16"/>
        <v>24</v>
      </c>
      <c r="N25" s="166"/>
      <c r="O25" s="167"/>
      <c r="P25" s="169">
        <v>4</v>
      </c>
      <c r="Q25" s="166"/>
      <c r="R25" s="167"/>
      <c r="S25" s="169"/>
      <c r="T25" s="341"/>
      <c r="U25" s="119"/>
      <c r="V25" s="346"/>
      <c r="W25" s="341"/>
      <c r="X25" s="119"/>
      <c r="Y25" s="217"/>
      <c r="AD25" s="13">
        <v>1</v>
      </c>
      <c r="AZ25" s="436">
        <f t="shared" si="11"/>
      </c>
      <c r="BA25" s="436">
        <f t="shared" si="1"/>
      </c>
      <c r="BB25" s="436" t="str">
        <f t="shared" si="1"/>
        <v>так</v>
      </c>
      <c r="BC25" s="436">
        <f t="shared" si="1"/>
      </c>
      <c r="BD25" s="436">
        <f t="shared" si="1"/>
      </c>
      <c r="BE25" s="436">
        <f t="shared" si="1"/>
      </c>
      <c r="BF25" s="436">
        <f t="shared" si="1"/>
      </c>
      <c r="BG25" s="436">
        <f t="shared" si="14"/>
      </c>
      <c r="BH25" s="436">
        <f t="shared" si="14"/>
      </c>
      <c r="BI25" s="436">
        <f t="shared" si="14"/>
      </c>
      <c r="BJ25" s="436">
        <f t="shared" si="14"/>
      </c>
      <c r="BK25" s="436">
        <f t="shared" si="6"/>
      </c>
    </row>
    <row r="26" spans="1:63" s="13" customFormat="1" ht="15.75">
      <c r="A26" s="111" t="s">
        <v>134</v>
      </c>
      <c r="B26" s="457" t="s">
        <v>46</v>
      </c>
      <c r="C26" s="458"/>
      <c r="D26" s="119">
        <v>3</v>
      </c>
      <c r="E26" s="104"/>
      <c r="F26" s="44"/>
      <c r="G26" s="272">
        <v>3</v>
      </c>
      <c r="H26" s="273">
        <f t="shared" si="15"/>
        <v>90</v>
      </c>
      <c r="I26" s="106">
        <v>60</v>
      </c>
      <c r="J26" s="42"/>
      <c r="K26" s="42"/>
      <c r="L26" s="42">
        <v>60</v>
      </c>
      <c r="M26" s="274">
        <f t="shared" si="16"/>
        <v>30</v>
      </c>
      <c r="N26" s="166"/>
      <c r="O26" s="167"/>
      <c r="P26" s="169"/>
      <c r="Q26" s="166">
        <v>4</v>
      </c>
      <c r="R26" s="167"/>
      <c r="S26" s="169"/>
      <c r="T26" s="341"/>
      <c r="U26" s="119"/>
      <c r="V26" s="346"/>
      <c r="W26" s="341"/>
      <c r="X26" s="119"/>
      <c r="Y26" s="217"/>
      <c r="AD26" s="13">
        <v>2</v>
      </c>
      <c r="AZ26" s="436">
        <f t="shared" si="11"/>
      </c>
      <c r="BA26" s="436">
        <f t="shared" si="1"/>
      </c>
      <c r="BB26" s="436">
        <f t="shared" si="1"/>
      </c>
      <c r="BC26" s="436" t="str">
        <f t="shared" si="1"/>
        <v>так</v>
      </c>
      <c r="BD26" s="436">
        <f t="shared" si="1"/>
      </c>
      <c r="BE26" s="436">
        <f t="shared" si="1"/>
      </c>
      <c r="BF26" s="436">
        <f t="shared" si="1"/>
      </c>
      <c r="BG26" s="436">
        <f t="shared" si="14"/>
      </c>
      <c r="BH26" s="436">
        <f t="shared" si="14"/>
      </c>
      <c r="BI26" s="436">
        <f t="shared" si="14"/>
      </c>
      <c r="BJ26" s="436">
        <f t="shared" si="14"/>
      </c>
      <c r="BK26" s="436">
        <f t="shared" si="6"/>
      </c>
    </row>
    <row r="27" spans="1:63" s="13" customFormat="1" ht="15.75">
      <c r="A27" s="111" t="s">
        <v>135</v>
      </c>
      <c r="B27" s="457" t="s">
        <v>46</v>
      </c>
      <c r="C27" s="458"/>
      <c r="D27" s="104"/>
      <c r="E27" s="104"/>
      <c r="F27" s="44"/>
      <c r="G27" s="272">
        <v>1.5</v>
      </c>
      <c r="H27" s="273">
        <f t="shared" si="15"/>
        <v>45</v>
      </c>
      <c r="I27" s="106">
        <v>30</v>
      </c>
      <c r="J27" s="42"/>
      <c r="K27" s="42"/>
      <c r="L27" s="42">
        <v>30</v>
      </c>
      <c r="M27" s="274">
        <f t="shared" si="16"/>
        <v>15</v>
      </c>
      <c r="N27" s="166"/>
      <c r="O27" s="167"/>
      <c r="P27" s="169"/>
      <c r="Q27" s="166"/>
      <c r="R27" s="167">
        <v>4</v>
      </c>
      <c r="S27" s="169"/>
      <c r="T27" s="341"/>
      <c r="U27" s="119"/>
      <c r="V27" s="346"/>
      <c r="W27" s="341"/>
      <c r="X27" s="119"/>
      <c r="Y27" s="217"/>
      <c r="AD27" s="13">
        <v>2</v>
      </c>
      <c r="AZ27" s="436">
        <f t="shared" si="11"/>
      </c>
      <c r="BA27" s="436">
        <f t="shared" si="11"/>
      </c>
      <c r="BB27" s="436">
        <f t="shared" si="11"/>
      </c>
      <c r="BC27" s="436">
        <f t="shared" si="11"/>
      </c>
      <c r="BD27" s="436" t="str">
        <f t="shared" si="11"/>
        <v>так</v>
      </c>
      <c r="BE27" s="436">
        <f t="shared" si="11"/>
      </c>
      <c r="BF27" s="436">
        <f aca="true" t="shared" si="17" ref="BF27:BK73">IF(T27&lt;&gt;0,"так","")</f>
      </c>
      <c r="BG27" s="436">
        <f t="shared" si="17"/>
      </c>
      <c r="BH27" s="436">
        <f t="shared" si="17"/>
      </c>
      <c r="BI27" s="436">
        <f t="shared" si="17"/>
      </c>
      <c r="BJ27" s="436">
        <f t="shared" si="17"/>
      </c>
      <c r="BK27" s="436">
        <f t="shared" si="17"/>
      </c>
    </row>
    <row r="28" spans="1:63" s="13" customFormat="1" ht="15.75">
      <c r="A28" s="111" t="s">
        <v>136</v>
      </c>
      <c r="B28" s="457" t="s">
        <v>46</v>
      </c>
      <c r="C28" s="458"/>
      <c r="D28" s="119" t="s">
        <v>366</v>
      </c>
      <c r="E28" s="104"/>
      <c r="F28" s="44"/>
      <c r="G28" s="272">
        <v>1.5</v>
      </c>
      <c r="H28" s="273">
        <f t="shared" si="15"/>
        <v>45</v>
      </c>
      <c r="I28" s="106">
        <v>30</v>
      </c>
      <c r="J28" s="42"/>
      <c r="K28" s="42"/>
      <c r="L28" s="42">
        <v>30</v>
      </c>
      <c r="M28" s="274">
        <f t="shared" si="16"/>
        <v>15</v>
      </c>
      <c r="N28" s="166"/>
      <c r="O28" s="167"/>
      <c r="P28" s="169"/>
      <c r="Q28" s="166"/>
      <c r="R28" s="167"/>
      <c r="S28" s="169">
        <v>4</v>
      </c>
      <c r="T28" s="341"/>
      <c r="U28" s="119"/>
      <c r="V28" s="346"/>
      <c r="W28" s="341"/>
      <c r="X28" s="119"/>
      <c r="Y28" s="217"/>
      <c r="AD28" s="13">
        <v>2</v>
      </c>
      <c r="AZ28" s="436">
        <f t="shared" si="11"/>
      </c>
      <c r="BA28" s="436">
        <f t="shared" si="11"/>
      </c>
      <c r="BB28" s="436">
        <f t="shared" si="11"/>
      </c>
      <c r="BC28" s="436">
        <f t="shared" si="11"/>
      </c>
      <c r="BD28" s="436">
        <f t="shared" si="11"/>
      </c>
      <c r="BE28" s="436" t="str">
        <f t="shared" si="11"/>
        <v>так</v>
      </c>
      <c r="BF28" s="436">
        <f t="shared" si="17"/>
      </c>
      <c r="BG28" s="436">
        <f t="shared" si="17"/>
      </c>
      <c r="BH28" s="436">
        <f t="shared" si="17"/>
      </c>
      <c r="BI28" s="436">
        <f t="shared" si="17"/>
      </c>
      <c r="BJ28" s="436">
        <f t="shared" si="17"/>
      </c>
      <c r="BK28" s="436">
        <f t="shared" si="17"/>
      </c>
    </row>
    <row r="29" spans="1:63" s="13" customFormat="1" ht="48" thickBot="1">
      <c r="A29" s="111" t="s">
        <v>137</v>
      </c>
      <c r="B29" s="457" t="s">
        <v>46</v>
      </c>
      <c r="C29" s="458"/>
      <c r="D29" s="104" t="s">
        <v>367</v>
      </c>
      <c r="E29" s="104"/>
      <c r="F29" s="44"/>
      <c r="G29" s="272"/>
      <c r="H29" s="273"/>
      <c r="I29" s="106">
        <f>SUM($J29:$L29)</f>
        <v>0</v>
      </c>
      <c r="J29" s="42"/>
      <c r="K29" s="42"/>
      <c r="L29" s="42"/>
      <c r="M29" s="47"/>
      <c r="N29" s="166"/>
      <c r="O29" s="167"/>
      <c r="P29" s="169"/>
      <c r="Q29" s="166"/>
      <c r="R29" s="167"/>
      <c r="S29" s="169"/>
      <c r="T29" s="342" t="s">
        <v>47</v>
      </c>
      <c r="U29" s="343" t="s">
        <v>47</v>
      </c>
      <c r="V29" s="347" t="s">
        <v>47</v>
      </c>
      <c r="W29" s="341" t="s">
        <v>47</v>
      </c>
      <c r="X29" s="118" t="s">
        <v>47</v>
      </c>
      <c r="Y29" s="351" t="s">
        <v>47</v>
      </c>
      <c r="AZ29" s="436">
        <f t="shared" si="11"/>
      </c>
      <c r="BA29" s="436">
        <f t="shared" si="11"/>
      </c>
      <c r="BB29" s="436">
        <f t="shared" si="11"/>
      </c>
      <c r="BC29" s="436">
        <f t="shared" si="11"/>
      </c>
      <c r="BD29" s="436">
        <f t="shared" si="11"/>
      </c>
      <c r="BE29" s="436">
        <f t="shared" si="11"/>
      </c>
      <c r="BF29" s="436" t="str">
        <f t="shared" si="17"/>
        <v>так</v>
      </c>
      <c r="BG29" s="436" t="str">
        <f t="shared" si="17"/>
        <v>так</v>
      </c>
      <c r="BH29" s="436" t="str">
        <f t="shared" si="17"/>
        <v>так</v>
      </c>
      <c r="BI29" s="436" t="str">
        <f t="shared" si="17"/>
        <v>так</v>
      </c>
      <c r="BJ29" s="436" t="str">
        <f t="shared" si="17"/>
        <v>так</v>
      </c>
      <c r="BK29" s="436" t="str">
        <f t="shared" si="17"/>
        <v>так</v>
      </c>
    </row>
    <row r="30" spans="1:63" s="13" customFormat="1" ht="16.5" customHeight="1" thickBot="1">
      <c r="A30" s="1081" t="s">
        <v>66</v>
      </c>
      <c r="B30" s="1082"/>
      <c r="C30" s="1082"/>
      <c r="D30" s="1082"/>
      <c r="E30" s="1082"/>
      <c r="F30" s="1083"/>
      <c r="G30" s="84">
        <f>SUM(G23:G29)</f>
        <v>13</v>
      </c>
      <c r="H30" s="85">
        <f>13*30</f>
        <v>390</v>
      </c>
      <c r="I30" s="87">
        <f>I22</f>
        <v>252</v>
      </c>
      <c r="J30" s="87">
        <f>J22</f>
        <v>2</v>
      </c>
      <c r="K30" s="87">
        <f>K22</f>
        <v>0</v>
      </c>
      <c r="L30" s="87">
        <f>L22</f>
        <v>250</v>
      </c>
      <c r="M30" s="313">
        <f>M22</f>
        <v>138</v>
      </c>
      <c r="N30" s="328">
        <v>4</v>
      </c>
      <c r="O30" s="87">
        <v>4</v>
      </c>
      <c r="P30" s="329">
        <v>4</v>
      </c>
      <c r="Q30" s="328">
        <f>SUM(Q22:Q29)</f>
        <v>4</v>
      </c>
      <c r="R30" s="87">
        <f>SUM(R22:R29)</f>
        <v>4</v>
      </c>
      <c r="S30" s="329">
        <f>SUM(S22:S29)</f>
        <v>4</v>
      </c>
      <c r="T30" s="338">
        <f aca="true" t="shared" si="18" ref="T30:Y30">T22</f>
        <v>0</v>
      </c>
      <c r="U30" s="339">
        <f t="shared" si="18"/>
        <v>0</v>
      </c>
      <c r="V30" s="348">
        <f t="shared" si="18"/>
        <v>0</v>
      </c>
      <c r="W30" s="328">
        <f t="shared" si="18"/>
        <v>0</v>
      </c>
      <c r="X30" s="87">
        <f t="shared" si="18"/>
        <v>0</v>
      </c>
      <c r="Y30" s="329">
        <f t="shared" si="18"/>
        <v>0</v>
      </c>
      <c r="AZ30" s="436"/>
      <c r="BA30" s="436"/>
      <c r="BB30" s="436"/>
      <c r="BC30" s="436"/>
      <c r="BD30" s="436"/>
      <c r="BE30" s="436"/>
      <c r="BF30" s="436"/>
      <c r="BG30" s="436"/>
      <c r="BH30" s="436"/>
      <c r="BI30" s="436"/>
      <c r="BJ30" s="436"/>
      <c r="BK30" s="436"/>
    </row>
    <row r="31" spans="1:63" s="13" customFormat="1" ht="20.25" customHeight="1" thickBot="1">
      <c r="A31" s="1081" t="s">
        <v>65</v>
      </c>
      <c r="B31" s="1082"/>
      <c r="C31" s="1082"/>
      <c r="D31" s="1082"/>
      <c r="E31" s="1082"/>
      <c r="F31" s="1083"/>
      <c r="G31" s="83">
        <f aca="true" t="shared" si="19" ref="G31:Y31">G21+G30</f>
        <v>31.5</v>
      </c>
      <c r="H31" s="83">
        <f t="shared" si="19"/>
        <v>945</v>
      </c>
      <c r="I31" s="83">
        <f t="shared" si="19"/>
        <v>484</v>
      </c>
      <c r="J31" s="83">
        <f t="shared" si="19"/>
        <v>82</v>
      </c>
      <c r="K31" s="83">
        <f t="shared" si="19"/>
        <v>0</v>
      </c>
      <c r="L31" s="83">
        <f t="shared" si="19"/>
        <v>402</v>
      </c>
      <c r="M31" s="314">
        <f t="shared" si="19"/>
        <v>461</v>
      </c>
      <c r="N31" s="330">
        <f t="shared" si="19"/>
        <v>9</v>
      </c>
      <c r="O31" s="331">
        <f t="shared" si="19"/>
        <v>6</v>
      </c>
      <c r="P31" s="332">
        <f t="shared" si="19"/>
        <v>6</v>
      </c>
      <c r="Q31" s="279">
        <f t="shared" si="19"/>
        <v>7</v>
      </c>
      <c r="R31" s="331">
        <f t="shared" si="19"/>
        <v>10</v>
      </c>
      <c r="S31" s="332">
        <f t="shared" si="19"/>
        <v>4</v>
      </c>
      <c r="T31" s="159">
        <f t="shared" si="19"/>
        <v>0</v>
      </c>
      <c r="U31" s="86">
        <f t="shared" si="19"/>
        <v>0</v>
      </c>
      <c r="V31" s="312">
        <f t="shared" si="19"/>
        <v>0</v>
      </c>
      <c r="W31" s="330">
        <f t="shared" si="19"/>
        <v>0</v>
      </c>
      <c r="X31" s="331">
        <f t="shared" si="19"/>
        <v>0</v>
      </c>
      <c r="Y31" s="331">
        <f t="shared" si="19"/>
        <v>2</v>
      </c>
      <c r="Z31" s="13">
        <f>G31*30</f>
        <v>945</v>
      </c>
      <c r="AZ31" s="436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</row>
    <row r="32" spans="1:63" s="13" customFormat="1" ht="18.75" customHeight="1">
      <c r="A32" s="1089" t="s">
        <v>315</v>
      </c>
      <c r="B32" s="1090"/>
      <c r="C32" s="1091"/>
      <c r="D32" s="1092"/>
      <c r="E32" s="88"/>
      <c r="F32" s="88"/>
      <c r="G32" s="88"/>
      <c r="H32" s="88"/>
      <c r="I32" s="88"/>
      <c r="J32" s="88"/>
      <c r="K32" s="88"/>
      <c r="L32" s="88"/>
      <c r="M32" s="120"/>
      <c r="N32" s="121"/>
      <c r="O32" s="88"/>
      <c r="P32" s="120"/>
      <c r="Q32" s="121"/>
      <c r="R32" s="88"/>
      <c r="S32" s="120"/>
      <c r="T32" s="121"/>
      <c r="U32" s="88"/>
      <c r="V32" s="122"/>
      <c r="W32" s="123"/>
      <c r="X32" s="88"/>
      <c r="Y32" s="122"/>
      <c r="AZ32" s="436">
        <f t="shared" si="11"/>
      </c>
      <c r="BA32" s="436">
        <f t="shared" si="11"/>
      </c>
      <c r="BB32" s="436">
        <f t="shared" si="11"/>
      </c>
      <c r="BC32" s="436">
        <f t="shared" si="11"/>
      </c>
      <c r="BD32" s="436">
        <f t="shared" si="11"/>
      </c>
      <c r="BE32" s="436">
        <f t="shared" si="11"/>
      </c>
      <c r="BF32" s="436">
        <f t="shared" si="17"/>
      </c>
      <c r="BG32" s="436">
        <f t="shared" si="17"/>
      </c>
      <c r="BH32" s="436">
        <f t="shared" si="17"/>
      </c>
      <c r="BI32" s="436">
        <f t="shared" si="17"/>
      </c>
      <c r="BJ32" s="436">
        <f t="shared" si="17"/>
      </c>
      <c r="BK32" s="436">
        <f t="shared" si="17"/>
      </c>
    </row>
    <row r="33" spans="1:63" s="13" customFormat="1" ht="18" customHeight="1">
      <c r="A33" s="1093"/>
      <c r="B33" s="1094"/>
      <c r="C33" s="1094"/>
      <c r="D33" s="1095"/>
      <c r="E33" s="182"/>
      <c r="F33" s="182"/>
      <c r="G33" s="182"/>
      <c r="H33" s="182"/>
      <c r="I33" s="182"/>
      <c r="J33" s="182"/>
      <c r="K33" s="182"/>
      <c r="L33" s="182"/>
      <c r="M33" s="183"/>
      <c r="N33" s="184"/>
      <c r="O33" s="182"/>
      <c r="P33" s="183"/>
      <c r="Q33" s="184"/>
      <c r="R33" s="182"/>
      <c r="S33" s="183"/>
      <c r="T33" s="184"/>
      <c r="U33" s="182"/>
      <c r="V33" s="185"/>
      <c r="W33" s="186"/>
      <c r="X33" s="182"/>
      <c r="Y33" s="185"/>
      <c r="AE33" s="13">
        <v>1</v>
      </c>
      <c r="AF33" s="13">
        <v>2</v>
      </c>
      <c r="AG33" s="13">
        <v>3</v>
      </c>
      <c r="AH33" s="13">
        <v>4</v>
      </c>
      <c r="AZ33" s="436">
        <f t="shared" si="11"/>
      </c>
      <c r="BA33" s="436">
        <f t="shared" si="11"/>
      </c>
      <c r="BB33" s="436">
        <f t="shared" si="11"/>
      </c>
      <c r="BC33" s="436">
        <f t="shared" si="11"/>
      </c>
      <c r="BD33" s="436">
        <f t="shared" si="11"/>
      </c>
      <c r="BE33" s="436">
        <f t="shared" si="11"/>
      </c>
      <c r="BF33" s="436">
        <f t="shared" si="17"/>
      </c>
      <c r="BG33" s="436">
        <f t="shared" si="17"/>
      </c>
      <c r="BH33" s="436">
        <f t="shared" si="17"/>
      </c>
      <c r="BI33" s="436">
        <f t="shared" si="17"/>
      </c>
      <c r="BJ33" s="436">
        <f t="shared" si="17"/>
      </c>
      <c r="BK33" s="436">
        <f t="shared" si="17"/>
      </c>
    </row>
    <row r="34" spans="1:63" s="13" customFormat="1" ht="24" customHeight="1" thickBot="1">
      <c r="A34" s="1021" t="s">
        <v>64</v>
      </c>
      <c r="B34" s="1022"/>
      <c r="C34" s="1022"/>
      <c r="D34" s="1022"/>
      <c r="E34" s="1022"/>
      <c r="F34" s="1022"/>
      <c r="G34" s="1023"/>
      <c r="H34" s="1023"/>
      <c r="I34" s="1023"/>
      <c r="J34" s="1023"/>
      <c r="K34" s="1023"/>
      <c r="L34" s="1023"/>
      <c r="M34" s="1023"/>
      <c r="N34" s="1022"/>
      <c r="O34" s="1022"/>
      <c r="P34" s="1022"/>
      <c r="Q34" s="1022"/>
      <c r="R34" s="1022"/>
      <c r="S34" s="1022"/>
      <c r="T34" s="1022"/>
      <c r="U34" s="1022"/>
      <c r="V34" s="1022"/>
      <c r="W34" s="1022"/>
      <c r="X34" s="1022"/>
      <c r="Y34" s="1024"/>
      <c r="AE34" s="13" t="s">
        <v>34</v>
      </c>
      <c r="AF34" s="13" t="s">
        <v>35</v>
      </c>
      <c r="AG34" s="13" t="s">
        <v>36</v>
      </c>
      <c r="AH34" s="13" t="s">
        <v>37</v>
      </c>
      <c r="AZ34" s="436">
        <f t="shared" si="11"/>
      </c>
      <c r="BA34" s="436">
        <f t="shared" si="11"/>
      </c>
      <c r="BB34" s="436">
        <f t="shared" si="11"/>
      </c>
      <c r="BC34" s="436">
        <f t="shared" si="11"/>
      </c>
      <c r="BD34" s="436">
        <f t="shared" si="11"/>
      </c>
      <c r="BE34" s="436">
        <f t="shared" si="11"/>
      </c>
      <c r="BF34" s="436">
        <f t="shared" si="17"/>
      </c>
      <c r="BG34" s="436">
        <f t="shared" si="17"/>
      </c>
      <c r="BH34" s="436">
        <f t="shared" si="17"/>
      </c>
      <c r="BI34" s="436">
        <f t="shared" si="17"/>
      </c>
      <c r="BJ34" s="436">
        <f t="shared" si="17"/>
      </c>
      <c r="BK34" s="436">
        <f t="shared" si="17"/>
      </c>
    </row>
    <row r="35" spans="1:63" s="13" customFormat="1" ht="15.75">
      <c r="A35" s="104" t="s">
        <v>138</v>
      </c>
      <c r="B35" s="175" t="s">
        <v>175</v>
      </c>
      <c r="C35" s="150"/>
      <c r="D35" s="151"/>
      <c r="E35" s="124"/>
      <c r="F35" s="156"/>
      <c r="G35" s="194">
        <f>SUM(G36:G37)</f>
        <v>5.5</v>
      </c>
      <c r="H35" s="190">
        <f>SUM(H36:H37)</f>
        <v>165</v>
      </c>
      <c r="I35" s="160">
        <f>SUM(I36:I37)</f>
        <v>96</v>
      </c>
      <c r="J35" s="245">
        <f>SUM(J36:J37)</f>
        <v>48</v>
      </c>
      <c r="K35" s="160"/>
      <c r="L35" s="160">
        <f>SUM(L36:L37)</f>
        <v>48</v>
      </c>
      <c r="M35" s="161">
        <f>SUM(M36:M37)</f>
        <v>69</v>
      </c>
      <c r="N35" s="166"/>
      <c r="O35" s="167"/>
      <c r="P35" s="168"/>
      <c r="Q35" s="166"/>
      <c r="R35" s="167"/>
      <c r="S35" s="168"/>
      <c r="T35" s="166"/>
      <c r="U35" s="167"/>
      <c r="V35" s="168"/>
      <c r="W35" s="166"/>
      <c r="X35" s="167"/>
      <c r="Y35" s="169"/>
      <c r="Z35" s="13">
        <f aca="true" t="shared" si="20" ref="Z35:Z51">G35*30</f>
        <v>165</v>
      </c>
      <c r="AE35" s="433">
        <f>SUMIF($AD35:$AD56,AE33,$G35:$G56)</f>
        <v>30</v>
      </c>
      <c r="AF35" s="433">
        <f>SUMIF($AD35:$AD56,AF33,$G35:$G56)</f>
        <v>14.5</v>
      </c>
      <c r="AG35" s="433">
        <f>SUMIF($AD35:$AD56,AG33,$G35:$G56)</f>
        <v>4</v>
      </c>
      <c r="AH35" s="433">
        <f>SUMIF($AD35:$AD56,AH33,$G35:$G56)</f>
        <v>0</v>
      </c>
      <c r="AI35" s="433">
        <f>SUM(AE35:AH35)</f>
        <v>48.5</v>
      </c>
      <c r="AK35" s="434"/>
      <c r="AL35" s="996" t="s">
        <v>34</v>
      </c>
      <c r="AM35" s="996"/>
      <c r="AN35" s="996"/>
      <c r="AO35" s="996" t="s">
        <v>35</v>
      </c>
      <c r="AP35" s="996"/>
      <c r="AQ35" s="996"/>
      <c r="AR35" s="996" t="s">
        <v>36</v>
      </c>
      <c r="AS35" s="996"/>
      <c r="AT35" s="996"/>
      <c r="AU35" s="996" t="s">
        <v>37</v>
      </c>
      <c r="AV35" s="996"/>
      <c r="AW35" s="996"/>
      <c r="AZ35" s="436">
        <f t="shared" si="11"/>
      </c>
      <c r="BA35" s="436">
        <f t="shared" si="11"/>
      </c>
      <c r="BB35" s="436">
        <f t="shared" si="11"/>
      </c>
      <c r="BC35" s="436">
        <f t="shared" si="11"/>
      </c>
      <c r="BD35" s="436">
        <f t="shared" si="11"/>
      </c>
      <c r="BE35" s="436">
        <f t="shared" si="11"/>
      </c>
      <c r="BF35" s="436">
        <f t="shared" si="17"/>
      </c>
      <c r="BG35" s="436">
        <f t="shared" si="17"/>
      </c>
      <c r="BH35" s="436">
        <f t="shared" si="17"/>
      </c>
      <c r="BI35" s="436">
        <f t="shared" si="17"/>
      </c>
      <c r="BJ35" s="436">
        <f t="shared" si="17"/>
      </c>
      <c r="BK35" s="436">
        <f t="shared" si="17"/>
      </c>
    </row>
    <row r="36" spans="1:63" s="13" customFormat="1" ht="15.75">
      <c r="A36" s="40" t="s">
        <v>261</v>
      </c>
      <c r="B36" s="175" t="s">
        <v>175</v>
      </c>
      <c r="C36" s="150"/>
      <c r="D36" s="150">
        <v>1</v>
      </c>
      <c r="E36" s="125"/>
      <c r="F36" s="36"/>
      <c r="G36" s="195">
        <v>3.5</v>
      </c>
      <c r="H36" s="191">
        <f>30*G36</f>
        <v>105</v>
      </c>
      <c r="I36" s="149">
        <f>SUMPRODUCT(N36:Y36,$N$7:$Y$7)</f>
        <v>60</v>
      </c>
      <c r="J36" s="153">
        <v>30</v>
      </c>
      <c r="K36" s="150"/>
      <c r="L36" s="150">
        <v>30</v>
      </c>
      <c r="M36" s="162">
        <f aca="true" t="shared" si="21" ref="M36:M43">H36-I36</f>
        <v>45</v>
      </c>
      <c r="N36" s="166">
        <v>4</v>
      </c>
      <c r="O36" s="167"/>
      <c r="P36" s="168"/>
      <c r="Q36" s="166"/>
      <c r="R36" s="167"/>
      <c r="S36" s="168"/>
      <c r="T36" s="166"/>
      <c r="U36" s="167"/>
      <c r="V36" s="168"/>
      <c r="W36" s="166"/>
      <c r="X36" s="167"/>
      <c r="Y36" s="169"/>
      <c r="Z36" s="13">
        <f t="shared" si="20"/>
        <v>105</v>
      </c>
      <c r="AA36" s="20"/>
      <c r="AB36" s="20"/>
      <c r="AC36" s="20"/>
      <c r="AD36" s="20">
        <v>1</v>
      </c>
      <c r="AE36" s="20"/>
      <c r="AF36" s="20"/>
      <c r="AG36" s="20"/>
      <c r="AH36" s="20"/>
      <c r="AI36" s="20"/>
      <c r="AJ36" s="20"/>
      <c r="AK36" s="434"/>
      <c r="AL36" s="996"/>
      <c r="AM36" s="996"/>
      <c r="AN36" s="996"/>
      <c r="AO36" s="996"/>
      <c r="AP36" s="996"/>
      <c r="AQ36" s="996"/>
      <c r="AR36" s="996"/>
      <c r="AS36" s="996"/>
      <c r="AT36" s="996"/>
      <c r="AU36" s="996"/>
      <c r="AV36" s="996"/>
      <c r="AW36" s="996"/>
      <c r="AZ36" s="436" t="str">
        <f t="shared" si="11"/>
        <v>так</v>
      </c>
      <c r="BA36" s="436">
        <f t="shared" si="11"/>
      </c>
      <c r="BB36" s="436">
        <f t="shared" si="11"/>
      </c>
      <c r="BC36" s="436">
        <f t="shared" si="11"/>
      </c>
      <c r="BD36" s="436">
        <f t="shared" si="11"/>
      </c>
      <c r="BE36" s="436">
        <f t="shared" si="11"/>
      </c>
      <c r="BF36" s="436">
        <f t="shared" si="17"/>
      </c>
      <c r="BG36" s="436">
        <f t="shared" si="17"/>
      </c>
      <c r="BH36" s="436">
        <f t="shared" si="17"/>
      </c>
      <c r="BI36" s="436">
        <f t="shared" si="17"/>
      </c>
      <c r="BJ36" s="436">
        <f t="shared" si="17"/>
      </c>
      <c r="BK36" s="436">
        <f t="shared" si="17"/>
      </c>
    </row>
    <row r="37" spans="1:63" s="428" customFormat="1" ht="15" customHeight="1">
      <c r="A37" s="40" t="s">
        <v>262</v>
      </c>
      <c r="B37" s="175" t="s">
        <v>175</v>
      </c>
      <c r="C37" s="150" t="s">
        <v>360</v>
      </c>
      <c r="D37" s="151"/>
      <c r="E37" s="125"/>
      <c r="F37" s="36"/>
      <c r="G37" s="195">
        <v>2</v>
      </c>
      <c r="H37" s="191">
        <f>30*G37</f>
        <v>60</v>
      </c>
      <c r="I37" s="149">
        <f>SUMPRODUCT(N37:Y37,$N$7:$Y$7)</f>
        <v>36</v>
      </c>
      <c r="J37" s="153">
        <v>18</v>
      </c>
      <c r="K37" s="150"/>
      <c r="L37" s="150">
        <v>18</v>
      </c>
      <c r="M37" s="162">
        <f t="shared" si="21"/>
        <v>24</v>
      </c>
      <c r="N37" s="166"/>
      <c r="O37" s="167">
        <v>4</v>
      </c>
      <c r="P37" s="168"/>
      <c r="Q37" s="166"/>
      <c r="R37" s="167"/>
      <c r="S37" s="168"/>
      <c r="T37" s="166"/>
      <c r="U37" s="167"/>
      <c r="V37" s="168"/>
      <c r="W37" s="166"/>
      <c r="X37" s="167"/>
      <c r="Y37" s="169"/>
      <c r="Z37" s="428">
        <f t="shared" si="20"/>
        <v>60</v>
      </c>
      <c r="AA37" s="429"/>
      <c r="AB37" s="429"/>
      <c r="AC37" s="429"/>
      <c r="AD37" s="429">
        <v>1</v>
      </c>
      <c r="AE37" s="429"/>
      <c r="AF37" s="429"/>
      <c r="AG37" s="429"/>
      <c r="AH37" s="429"/>
      <c r="AI37" s="429"/>
      <c r="AJ37" s="429"/>
      <c r="AK37" s="434"/>
      <c r="AL37" s="435">
        <v>1</v>
      </c>
      <c r="AM37" s="435" t="s">
        <v>360</v>
      </c>
      <c r="AN37" s="435" t="s">
        <v>356</v>
      </c>
      <c r="AO37" s="435">
        <v>3</v>
      </c>
      <c r="AP37" s="435" t="s">
        <v>359</v>
      </c>
      <c r="AQ37" s="435" t="s">
        <v>361</v>
      </c>
      <c r="AR37" s="435">
        <v>5</v>
      </c>
      <c r="AS37" s="435" t="s">
        <v>362</v>
      </c>
      <c r="AT37" s="435" t="s">
        <v>363</v>
      </c>
      <c r="AU37" s="435">
        <v>7</v>
      </c>
      <c r="AV37" s="435" t="s">
        <v>364</v>
      </c>
      <c r="AW37" s="435" t="s">
        <v>358</v>
      </c>
      <c r="AZ37" s="436">
        <f t="shared" si="11"/>
      </c>
      <c r="BA37" s="436" t="str">
        <f t="shared" si="11"/>
        <v>так</v>
      </c>
      <c r="BB37" s="436">
        <f t="shared" si="11"/>
      </c>
      <c r="BC37" s="436">
        <f t="shared" si="11"/>
      </c>
      <c r="BD37" s="436">
        <f t="shared" si="11"/>
      </c>
      <c r="BE37" s="436">
        <f t="shared" si="11"/>
      </c>
      <c r="BF37" s="436">
        <f t="shared" si="17"/>
      </c>
      <c r="BG37" s="436">
        <f t="shared" si="17"/>
      </c>
      <c r="BH37" s="436">
        <f t="shared" si="17"/>
      </c>
      <c r="BI37" s="436">
        <f t="shared" si="17"/>
      </c>
      <c r="BJ37" s="436">
        <f t="shared" si="17"/>
      </c>
      <c r="BK37" s="436">
        <f t="shared" si="17"/>
      </c>
    </row>
    <row r="38" spans="1:63" s="13" customFormat="1" ht="15.75">
      <c r="A38" s="104" t="s">
        <v>139</v>
      </c>
      <c r="B38" s="396" t="s">
        <v>176</v>
      </c>
      <c r="C38" s="150" t="s">
        <v>361</v>
      </c>
      <c r="D38" s="151"/>
      <c r="E38" s="125"/>
      <c r="F38" s="36"/>
      <c r="G38" s="196">
        <v>3</v>
      </c>
      <c r="H38" s="193">
        <f>30*G38</f>
        <v>90</v>
      </c>
      <c r="I38" s="149">
        <f>SUMPRODUCT(N38:Y38,$N$7:$Y$7)</f>
        <v>36</v>
      </c>
      <c r="J38" s="154">
        <v>18</v>
      </c>
      <c r="K38" s="154">
        <v>18</v>
      </c>
      <c r="L38" s="154"/>
      <c r="M38" s="162">
        <f>H38-I38</f>
        <v>54</v>
      </c>
      <c r="N38" s="166"/>
      <c r="O38" s="167"/>
      <c r="P38" s="168"/>
      <c r="Q38" s="166"/>
      <c r="R38" s="167"/>
      <c r="S38" s="168">
        <v>4</v>
      </c>
      <c r="T38" s="170"/>
      <c r="U38" s="171"/>
      <c r="V38" s="172"/>
      <c r="W38" s="170"/>
      <c r="X38" s="171"/>
      <c r="Y38" s="169"/>
      <c r="Z38" s="13">
        <f t="shared" si="20"/>
        <v>90</v>
      </c>
      <c r="AD38" s="13">
        <v>2</v>
      </c>
      <c r="AK38" s="434"/>
      <c r="AL38" s="434"/>
      <c r="AM38" s="434"/>
      <c r="AN38" s="434"/>
      <c r="AO38" s="434"/>
      <c r="AP38" s="434"/>
      <c r="AQ38" s="434"/>
      <c r="AR38" s="434"/>
      <c r="AS38" s="434"/>
      <c r="AT38" s="434"/>
      <c r="AU38" s="434"/>
      <c r="AV38" s="434"/>
      <c r="AW38" s="434"/>
      <c r="AZ38" s="436">
        <f t="shared" si="11"/>
      </c>
      <c r="BA38" s="436">
        <f t="shared" si="11"/>
      </c>
      <c r="BB38" s="436">
        <f t="shared" si="11"/>
      </c>
      <c r="BC38" s="436">
        <f t="shared" si="11"/>
      </c>
      <c r="BD38" s="436">
        <f t="shared" si="11"/>
      </c>
      <c r="BE38" s="436" t="str">
        <f t="shared" si="11"/>
        <v>так</v>
      </c>
      <c r="BF38" s="436">
        <f t="shared" si="17"/>
      </c>
      <c r="BG38" s="436">
        <f t="shared" si="17"/>
      </c>
      <c r="BH38" s="436">
        <f t="shared" si="17"/>
      </c>
      <c r="BI38" s="436">
        <f t="shared" si="17"/>
      </c>
      <c r="BJ38" s="436">
        <f t="shared" si="17"/>
      </c>
      <c r="BK38" s="436">
        <f t="shared" si="17"/>
      </c>
    </row>
    <row r="39" spans="1:63" s="13" customFormat="1" ht="13.5" customHeight="1">
      <c r="A39" s="104" t="s">
        <v>140</v>
      </c>
      <c r="B39" s="394" t="s">
        <v>306</v>
      </c>
      <c r="C39" s="352"/>
      <c r="D39" s="354">
        <v>1</v>
      </c>
      <c r="E39" s="352"/>
      <c r="F39" s="353"/>
      <c r="G39" s="459">
        <v>2</v>
      </c>
      <c r="H39" s="153">
        <f>G39*30</f>
        <v>60</v>
      </c>
      <c r="I39" s="154">
        <f>J39+K39+L39</f>
        <v>30</v>
      </c>
      <c r="J39" s="153">
        <v>15</v>
      </c>
      <c r="K39" s="150"/>
      <c r="L39" s="150">
        <v>15</v>
      </c>
      <c r="M39" s="152">
        <f>H39-I39</f>
        <v>30</v>
      </c>
      <c r="N39" s="166">
        <v>2</v>
      </c>
      <c r="O39" s="355"/>
      <c r="P39" s="168"/>
      <c r="Q39" s="166"/>
      <c r="R39" s="167"/>
      <c r="S39" s="168"/>
      <c r="T39" s="170"/>
      <c r="U39" s="171"/>
      <c r="V39" s="172"/>
      <c r="W39" s="170"/>
      <c r="X39" s="171"/>
      <c r="Y39" s="169"/>
      <c r="Z39" s="13">
        <f t="shared" si="20"/>
        <v>60</v>
      </c>
      <c r="AD39" s="13">
        <v>1</v>
      </c>
      <c r="AK39" s="434" t="s">
        <v>384</v>
      </c>
      <c r="AL39" s="434">
        <f>COUNTIF($C35:$C56,AL$9)</f>
        <v>1</v>
      </c>
      <c r="AM39" s="434">
        <f>COUNTIF($C35:$C56,AM$9)</f>
        <v>2</v>
      </c>
      <c r="AN39" s="434">
        <f>COUNTIF($C35:$C56,AN$9)</f>
        <v>2</v>
      </c>
      <c r="AO39" s="434">
        <f>COUNTIF($C35:$C56,AO$9)-1</f>
        <v>1</v>
      </c>
      <c r="AP39" s="434">
        <f aca="true" t="shared" si="22" ref="AP39:AW39">COUNTIF($C35:$C56,AP$9)</f>
        <v>1</v>
      </c>
      <c r="AQ39" s="434">
        <f t="shared" si="22"/>
        <v>1</v>
      </c>
      <c r="AR39" s="434">
        <f t="shared" si="22"/>
        <v>1</v>
      </c>
      <c r="AS39" s="434">
        <f t="shared" si="22"/>
        <v>0</v>
      </c>
      <c r="AT39" s="434">
        <f t="shared" si="22"/>
        <v>0</v>
      </c>
      <c r="AU39" s="434">
        <f t="shared" si="22"/>
        <v>0</v>
      </c>
      <c r="AV39" s="434">
        <f t="shared" si="22"/>
        <v>0</v>
      </c>
      <c r="AW39" s="434">
        <f t="shared" si="22"/>
        <v>0</v>
      </c>
      <c r="AZ39" s="436" t="str">
        <f t="shared" si="11"/>
        <v>так</v>
      </c>
      <c r="BA39" s="436">
        <f t="shared" si="11"/>
      </c>
      <c r="BB39" s="436">
        <f t="shared" si="11"/>
      </c>
      <c r="BC39" s="436">
        <f t="shared" si="11"/>
      </c>
      <c r="BD39" s="436">
        <f t="shared" si="11"/>
      </c>
      <c r="BE39" s="436">
        <f t="shared" si="11"/>
      </c>
      <c r="BF39" s="436">
        <f t="shared" si="17"/>
      </c>
      <c r="BG39" s="436">
        <f t="shared" si="17"/>
      </c>
      <c r="BH39" s="436">
        <f t="shared" si="17"/>
      </c>
      <c r="BI39" s="436">
        <f t="shared" si="17"/>
      </c>
      <c r="BJ39" s="436">
        <f t="shared" si="17"/>
      </c>
      <c r="BK39" s="436">
        <f t="shared" si="17"/>
      </c>
    </row>
    <row r="40" spans="1:63" s="13" customFormat="1" ht="15.75">
      <c r="A40" s="104" t="s">
        <v>141</v>
      </c>
      <c r="B40" s="175" t="s">
        <v>177</v>
      </c>
      <c r="C40" s="150"/>
      <c r="D40" s="151"/>
      <c r="E40" s="125"/>
      <c r="F40" s="36"/>
      <c r="G40" s="196">
        <v>4.5</v>
      </c>
      <c r="H40" s="192">
        <f>G40*30</f>
        <v>135</v>
      </c>
      <c r="I40" s="149">
        <f>SUM(I41:I42)</f>
        <v>81</v>
      </c>
      <c r="J40" s="149">
        <f>SUM(J41:J42)</f>
        <v>48</v>
      </c>
      <c r="K40" s="149">
        <f>SUM(K41:K42)</f>
        <v>33</v>
      </c>
      <c r="L40" s="149"/>
      <c r="M40" s="162">
        <f t="shared" si="21"/>
        <v>54</v>
      </c>
      <c r="N40" s="166"/>
      <c r="O40" s="167"/>
      <c r="P40" s="168"/>
      <c r="Q40" s="166"/>
      <c r="R40" s="167"/>
      <c r="S40" s="168"/>
      <c r="T40" s="166"/>
      <c r="U40" s="167"/>
      <c r="V40" s="168"/>
      <c r="W40" s="166"/>
      <c r="X40" s="167"/>
      <c r="Y40" s="169"/>
      <c r="Z40" s="13">
        <f t="shared" si="20"/>
        <v>135</v>
      </c>
      <c r="AK40" s="436" t="s">
        <v>385</v>
      </c>
      <c r="AL40" s="434">
        <f aca="true" t="shared" si="23" ref="AL40:AW40">COUNTIF($D35:$D56,AL$9)</f>
        <v>3</v>
      </c>
      <c r="AM40" s="434">
        <f t="shared" si="23"/>
        <v>1</v>
      </c>
      <c r="AN40" s="434">
        <f t="shared" si="23"/>
        <v>1</v>
      </c>
      <c r="AO40" s="434">
        <f t="shared" si="23"/>
        <v>1</v>
      </c>
      <c r="AP40" s="434">
        <f t="shared" si="23"/>
        <v>0</v>
      </c>
      <c r="AQ40" s="434">
        <f t="shared" si="23"/>
        <v>0</v>
      </c>
      <c r="AR40" s="434">
        <f t="shared" si="23"/>
        <v>0</v>
      </c>
      <c r="AS40" s="434">
        <f t="shared" si="23"/>
        <v>0</v>
      </c>
      <c r="AT40" s="434">
        <f t="shared" si="23"/>
        <v>0</v>
      </c>
      <c r="AU40" s="434">
        <f t="shared" si="23"/>
        <v>0</v>
      </c>
      <c r="AV40" s="434">
        <f t="shared" si="23"/>
        <v>0</v>
      </c>
      <c r="AW40" s="434">
        <f t="shared" si="23"/>
        <v>0</v>
      </c>
      <c r="AZ40" s="436">
        <f t="shared" si="11"/>
      </c>
      <c r="BA40" s="436">
        <f t="shared" si="11"/>
      </c>
      <c r="BB40" s="436">
        <f t="shared" si="11"/>
      </c>
      <c r="BC40" s="436">
        <f t="shared" si="11"/>
      </c>
      <c r="BD40" s="436">
        <f t="shared" si="11"/>
      </c>
      <c r="BE40" s="436">
        <f t="shared" si="11"/>
      </c>
      <c r="BF40" s="436">
        <f t="shared" si="17"/>
      </c>
      <c r="BG40" s="436">
        <f t="shared" si="17"/>
      </c>
      <c r="BH40" s="436">
        <f t="shared" si="17"/>
      </c>
      <c r="BI40" s="436">
        <f t="shared" si="17"/>
      </c>
      <c r="BJ40" s="436">
        <f t="shared" si="17"/>
      </c>
      <c r="BK40" s="436">
        <f t="shared" si="17"/>
      </c>
    </row>
    <row r="41" spans="1:63" s="13" customFormat="1" ht="15.75">
      <c r="A41" s="42" t="s">
        <v>307</v>
      </c>
      <c r="B41" s="175" t="s">
        <v>177</v>
      </c>
      <c r="C41" s="150"/>
      <c r="D41" s="150">
        <v>1</v>
      </c>
      <c r="E41" s="125"/>
      <c r="F41" s="36"/>
      <c r="G41" s="196">
        <f aca="true" t="shared" si="24" ref="G41:G50">H41/30</f>
        <v>2.5</v>
      </c>
      <c r="H41" s="191">
        <v>75</v>
      </c>
      <c r="I41" s="149">
        <f>SUMPRODUCT(N41:Y41,$N$7:$Y$7)</f>
        <v>45</v>
      </c>
      <c r="J41" s="153">
        <v>30</v>
      </c>
      <c r="K41" s="150">
        <v>15</v>
      </c>
      <c r="L41" s="153"/>
      <c r="M41" s="162">
        <f t="shared" si="21"/>
        <v>30</v>
      </c>
      <c r="N41" s="166">
        <v>3</v>
      </c>
      <c r="O41" s="167"/>
      <c r="P41" s="168"/>
      <c r="Q41" s="166"/>
      <c r="R41" s="167"/>
      <c r="S41" s="168"/>
      <c r="T41" s="166"/>
      <c r="U41" s="167"/>
      <c r="V41" s="168"/>
      <c r="W41" s="166"/>
      <c r="X41" s="167"/>
      <c r="Y41" s="169"/>
      <c r="Z41" s="13">
        <f t="shared" si="20"/>
        <v>75</v>
      </c>
      <c r="AD41" s="13">
        <v>1</v>
      </c>
      <c r="AK41" s="436" t="s">
        <v>386</v>
      </c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6"/>
      <c r="AW41" s="436"/>
      <c r="AZ41" s="436" t="str">
        <f t="shared" si="11"/>
        <v>так</v>
      </c>
      <c r="BA41" s="436">
        <f t="shared" si="11"/>
      </c>
      <c r="BB41" s="436">
        <f t="shared" si="11"/>
      </c>
      <c r="BC41" s="436">
        <f t="shared" si="11"/>
      </c>
      <c r="BD41" s="436">
        <f t="shared" si="11"/>
      </c>
      <c r="BE41" s="436">
        <f t="shared" si="11"/>
      </c>
      <c r="BF41" s="436">
        <f t="shared" si="17"/>
      </c>
      <c r="BG41" s="436">
        <f t="shared" si="17"/>
      </c>
      <c r="BH41" s="436">
        <f t="shared" si="17"/>
      </c>
      <c r="BI41" s="436">
        <f t="shared" si="17"/>
      </c>
      <c r="BJ41" s="436">
        <f t="shared" si="17"/>
      </c>
      <c r="BK41" s="436">
        <f t="shared" si="17"/>
      </c>
    </row>
    <row r="42" spans="1:63" s="13" customFormat="1" ht="15.75">
      <c r="A42" s="42" t="s">
        <v>308</v>
      </c>
      <c r="B42" s="175" t="s">
        <v>177</v>
      </c>
      <c r="C42" s="150" t="s">
        <v>360</v>
      </c>
      <c r="D42" s="151"/>
      <c r="E42" s="125"/>
      <c r="F42" s="36"/>
      <c r="G42" s="196">
        <f t="shared" si="24"/>
        <v>2</v>
      </c>
      <c r="H42" s="191">
        <v>60</v>
      </c>
      <c r="I42" s="149">
        <f>SUMPRODUCT(N42:Y42,$N$7:$Y$7)</f>
        <v>36</v>
      </c>
      <c r="J42" s="153">
        <v>18</v>
      </c>
      <c r="K42" s="150">
        <v>18</v>
      </c>
      <c r="L42" s="153"/>
      <c r="M42" s="162">
        <f t="shared" si="21"/>
        <v>24</v>
      </c>
      <c r="N42" s="166"/>
      <c r="O42" s="167">
        <v>4</v>
      </c>
      <c r="P42" s="168"/>
      <c r="Q42" s="166"/>
      <c r="R42" s="167"/>
      <c r="S42" s="168"/>
      <c r="T42" s="166"/>
      <c r="U42" s="167"/>
      <c r="V42" s="168"/>
      <c r="W42" s="166"/>
      <c r="X42" s="167"/>
      <c r="Y42" s="169"/>
      <c r="Z42" s="13">
        <f t="shared" si="20"/>
        <v>60</v>
      </c>
      <c r="AD42" s="13">
        <v>1</v>
      </c>
      <c r="AK42" s="436" t="s">
        <v>387</v>
      </c>
      <c r="AL42" s="436"/>
      <c r="AM42" s="436"/>
      <c r="AN42" s="436"/>
      <c r="AO42" s="436"/>
      <c r="AP42" s="436"/>
      <c r="AQ42" s="436"/>
      <c r="AR42" s="436"/>
      <c r="AS42" s="436"/>
      <c r="AT42" s="436"/>
      <c r="AU42" s="436"/>
      <c r="AV42" s="436"/>
      <c r="AW42" s="436"/>
      <c r="AZ42" s="436">
        <f t="shared" si="11"/>
      </c>
      <c r="BA42" s="436" t="str">
        <f t="shared" si="11"/>
        <v>так</v>
      </c>
      <c r="BB42" s="436">
        <f t="shared" si="11"/>
      </c>
      <c r="BC42" s="436">
        <f t="shared" si="11"/>
      </c>
      <c r="BD42" s="436">
        <f t="shared" si="11"/>
      </c>
      <c r="BE42" s="436">
        <f t="shared" si="11"/>
      </c>
      <c r="BF42" s="436">
        <f t="shared" si="17"/>
      </c>
      <c r="BG42" s="436">
        <f t="shared" si="17"/>
      </c>
      <c r="BH42" s="436">
        <f t="shared" si="17"/>
      </c>
      <c r="BI42" s="436">
        <f t="shared" si="17"/>
      </c>
      <c r="BJ42" s="436">
        <f t="shared" si="17"/>
      </c>
      <c r="BK42" s="436">
        <f t="shared" si="17"/>
      </c>
    </row>
    <row r="43" spans="1:63" s="13" customFormat="1" ht="15.75">
      <c r="A43" s="104" t="s">
        <v>142</v>
      </c>
      <c r="B43" s="175" t="s">
        <v>178</v>
      </c>
      <c r="C43" s="150">
        <v>3</v>
      </c>
      <c r="D43" s="151"/>
      <c r="E43" s="126"/>
      <c r="F43" s="157"/>
      <c r="G43" s="196">
        <f t="shared" si="24"/>
        <v>3.5</v>
      </c>
      <c r="H43" s="191">
        <v>105</v>
      </c>
      <c r="I43" s="149">
        <f>SUMPRODUCT(N43:Y43,$N$7:$Y$7)</f>
        <v>60</v>
      </c>
      <c r="J43" s="153">
        <v>30</v>
      </c>
      <c r="K43" s="150"/>
      <c r="L43" s="150">
        <v>30</v>
      </c>
      <c r="M43" s="162">
        <f t="shared" si="21"/>
        <v>45</v>
      </c>
      <c r="N43" s="166"/>
      <c r="O43" s="167"/>
      <c r="P43" s="168"/>
      <c r="Q43" s="166">
        <v>4</v>
      </c>
      <c r="R43" s="167"/>
      <c r="S43" s="168"/>
      <c r="T43" s="166"/>
      <c r="U43" s="167"/>
      <c r="V43" s="168"/>
      <c r="W43" s="166"/>
      <c r="X43" s="167"/>
      <c r="Y43" s="169"/>
      <c r="Z43" s="13">
        <f t="shared" si="20"/>
        <v>105</v>
      </c>
      <c r="AD43" s="13">
        <v>2</v>
      </c>
      <c r="AZ43" s="436">
        <f t="shared" si="11"/>
      </c>
      <c r="BA43" s="436">
        <f t="shared" si="11"/>
      </c>
      <c r="BB43" s="436">
        <f t="shared" si="11"/>
      </c>
      <c r="BC43" s="436" t="str">
        <f t="shared" si="11"/>
        <v>так</v>
      </c>
      <c r="BD43" s="436">
        <f t="shared" si="11"/>
      </c>
      <c r="BE43" s="436">
        <f t="shared" si="11"/>
      </c>
      <c r="BF43" s="436">
        <f t="shared" si="17"/>
      </c>
      <c r="BG43" s="436">
        <f t="shared" si="17"/>
      </c>
      <c r="BH43" s="436">
        <f t="shared" si="17"/>
      </c>
      <c r="BI43" s="436">
        <f t="shared" si="17"/>
      </c>
      <c r="BJ43" s="436">
        <f t="shared" si="17"/>
      </c>
      <c r="BK43" s="436">
        <f t="shared" si="17"/>
      </c>
    </row>
    <row r="44" spans="1:63" s="13" customFormat="1" ht="15.75" customHeight="1">
      <c r="A44" s="104" t="s">
        <v>143</v>
      </c>
      <c r="B44" s="175" t="s">
        <v>179</v>
      </c>
      <c r="C44" s="151"/>
      <c r="D44" s="150"/>
      <c r="E44" s="127"/>
      <c r="F44" s="158"/>
      <c r="G44" s="196">
        <f t="shared" si="24"/>
        <v>3.5</v>
      </c>
      <c r="H44" s="193">
        <v>105</v>
      </c>
      <c r="I44" s="154">
        <f>SUM(I45:I46)</f>
        <v>57</v>
      </c>
      <c r="J44" s="154">
        <f>SUM(J45:J46)</f>
        <v>33</v>
      </c>
      <c r="K44" s="154">
        <f>SUM(K45:K46)</f>
        <v>24</v>
      </c>
      <c r="L44" s="154"/>
      <c r="M44" s="164">
        <f>SUM(M45:M46)</f>
        <v>48</v>
      </c>
      <c r="N44" s="166"/>
      <c r="O44" s="167"/>
      <c r="P44" s="168"/>
      <c r="Q44" s="166"/>
      <c r="R44" s="167"/>
      <c r="S44" s="168"/>
      <c r="T44" s="166"/>
      <c r="U44" s="167"/>
      <c r="V44" s="168"/>
      <c r="W44" s="166"/>
      <c r="X44" s="167"/>
      <c r="Y44" s="169"/>
      <c r="Z44" s="13">
        <f t="shared" si="20"/>
        <v>105</v>
      </c>
      <c r="AZ44" s="436">
        <f t="shared" si="11"/>
      </c>
      <c r="BA44" s="436">
        <f t="shared" si="11"/>
      </c>
      <c r="BB44" s="436">
        <f t="shared" si="11"/>
      </c>
      <c r="BC44" s="436">
        <f t="shared" si="11"/>
      </c>
      <c r="BD44" s="436">
        <f t="shared" si="11"/>
      </c>
      <c r="BE44" s="436">
        <f t="shared" si="11"/>
      </c>
      <c r="BF44" s="436">
        <f t="shared" si="17"/>
      </c>
      <c r="BG44" s="436">
        <f t="shared" si="17"/>
      </c>
      <c r="BH44" s="436">
        <f t="shared" si="17"/>
      </c>
      <c r="BI44" s="436">
        <f t="shared" si="17"/>
      </c>
      <c r="BJ44" s="436">
        <f t="shared" si="17"/>
      </c>
      <c r="BK44" s="436">
        <f t="shared" si="17"/>
      </c>
    </row>
    <row r="45" spans="1:63" s="13" customFormat="1" ht="15.75">
      <c r="A45" s="104" t="s">
        <v>184</v>
      </c>
      <c r="B45" s="175" t="s">
        <v>179</v>
      </c>
      <c r="C45" s="151"/>
      <c r="D45" s="150" t="s">
        <v>356</v>
      </c>
      <c r="E45" s="126"/>
      <c r="F45" s="36"/>
      <c r="G45" s="196">
        <f t="shared" si="24"/>
        <v>1.5</v>
      </c>
      <c r="H45" s="191">
        <v>45</v>
      </c>
      <c r="I45" s="149">
        <f>SUMPRODUCT(N45:Y45,$N$7:$Y$7)</f>
        <v>27</v>
      </c>
      <c r="J45" s="153">
        <v>18</v>
      </c>
      <c r="K45" s="150">
        <v>9</v>
      </c>
      <c r="L45" s="150"/>
      <c r="M45" s="162">
        <f aca="true" t="shared" si="25" ref="M45:M52">H45-I45</f>
        <v>18</v>
      </c>
      <c r="N45" s="166"/>
      <c r="O45" s="167"/>
      <c r="P45" s="168">
        <v>3</v>
      </c>
      <c r="Q45" s="166"/>
      <c r="R45" s="167"/>
      <c r="S45" s="168"/>
      <c r="T45" s="166"/>
      <c r="U45" s="167"/>
      <c r="V45" s="168"/>
      <c r="W45" s="166"/>
      <c r="X45" s="167"/>
      <c r="Y45" s="169"/>
      <c r="Z45" s="13">
        <f t="shared" si="20"/>
        <v>45</v>
      </c>
      <c r="AD45" s="13">
        <v>1</v>
      </c>
      <c r="AZ45" s="436">
        <f t="shared" si="11"/>
      </c>
      <c r="BA45" s="436">
        <f t="shared" si="11"/>
      </c>
      <c r="BB45" s="436" t="str">
        <f t="shared" si="11"/>
        <v>так</v>
      </c>
      <c r="BC45" s="436">
        <f t="shared" si="11"/>
      </c>
      <c r="BD45" s="436">
        <f t="shared" si="11"/>
      </c>
      <c r="BE45" s="436">
        <f t="shared" si="11"/>
      </c>
      <c r="BF45" s="436">
        <f t="shared" si="17"/>
      </c>
      <c r="BG45" s="436">
        <f t="shared" si="17"/>
      </c>
      <c r="BH45" s="436">
        <f t="shared" si="17"/>
      </c>
      <c r="BI45" s="436">
        <f t="shared" si="17"/>
      </c>
      <c r="BJ45" s="436">
        <f t="shared" si="17"/>
      </c>
      <c r="BK45" s="436">
        <f t="shared" si="17"/>
      </c>
    </row>
    <row r="46" spans="1:63" s="13" customFormat="1" ht="15.75">
      <c r="A46" s="104" t="s">
        <v>185</v>
      </c>
      <c r="B46" s="175" t="s">
        <v>179</v>
      </c>
      <c r="C46" s="150">
        <v>3</v>
      </c>
      <c r="D46" s="150"/>
      <c r="E46" s="126"/>
      <c r="F46" s="36"/>
      <c r="G46" s="196">
        <f t="shared" si="24"/>
        <v>2</v>
      </c>
      <c r="H46" s="191">
        <v>60</v>
      </c>
      <c r="I46" s="149">
        <f>SUMPRODUCT(N46:Y46,$N$7:$Y$7)</f>
        <v>30</v>
      </c>
      <c r="J46" s="153">
        <v>15</v>
      </c>
      <c r="K46" s="150">
        <v>15</v>
      </c>
      <c r="L46" s="150"/>
      <c r="M46" s="162">
        <f t="shared" si="25"/>
        <v>30</v>
      </c>
      <c r="N46" s="166"/>
      <c r="O46" s="167"/>
      <c r="P46" s="168"/>
      <c r="Q46" s="166">
        <v>2</v>
      </c>
      <c r="R46" s="167"/>
      <c r="S46" s="168"/>
      <c r="T46" s="166"/>
      <c r="U46" s="167"/>
      <c r="V46" s="168"/>
      <c r="W46" s="166"/>
      <c r="X46" s="167"/>
      <c r="Y46" s="169"/>
      <c r="Z46" s="13">
        <f t="shared" si="20"/>
        <v>60</v>
      </c>
      <c r="AD46" s="13">
        <v>2</v>
      </c>
      <c r="AZ46" s="436">
        <f t="shared" si="11"/>
      </c>
      <c r="BA46" s="436">
        <f t="shared" si="11"/>
      </c>
      <c r="BB46" s="436">
        <f t="shared" si="11"/>
      </c>
      <c r="BC46" s="436" t="str">
        <f t="shared" si="11"/>
        <v>так</v>
      </c>
      <c r="BD46" s="436">
        <f t="shared" si="11"/>
      </c>
      <c r="BE46" s="436">
        <f t="shared" si="11"/>
      </c>
      <c r="BF46" s="436">
        <f t="shared" si="17"/>
      </c>
      <c r="BG46" s="436">
        <f t="shared" si="17"/>
      </c>
      <c r="BH46" s="436">
        <f t="shared" si="17"/>
      </c>
      <c r="BI46" s="436">
        <f t="shared" si="17"/>
      </c>
      <c r="BJ46" s="436">
        <f t="shared" si="17"/>
      </c>
      <c r="BK46" s="436">
        <f t="shared" si="17"/>
      </c>
    </row>
    <row r="47" spans="1:63" s="13" customFormat="1" ht="15.75">
      <c r="A47" s="104" t="s">
        <v>144</v>
      </c>
      <c r="B47" s="175" t="s">
        <v>180</v>
      </c>
      <c r="C47" s="150"/>
      <c r="D47" s="151"/>
      <c r="E47" s="126"/>
      <c r="F47" s="36"/>
      <c r="G47" s="196">
        <f t="shared" si="24"/>
        <v>10.5</v>
      </c>
      <c r="H47" s="192">
        <v>315</v>
      </c>
      <c r="I47" s="149">
        <f>SUM(I48:I50)</f>
        <v>162</v>
      </c>
      <c r="J47" s="149">
        <f>SUM(J48:J50)</f>
        <v>81</v>
      </c>
      <c r="K47" s="149"/>
      <c r="L47" s="149">
        <f>SUM(L48:L50)</f>
        <v>81</v>
      </c>
      <c r="M47" s="162">
        <f t="shared" si="25"/>
        <v>153</v>
      </c>
      <c r="N47" s="166"/>
      <c r="O47" s="167"/>
      <c r="P47" s="168"/>
      <c r="Q47" s="166"/>
      <c r="R47" s="167"/>
      <c r="S47" s="168"/>
      <c r="T47" s="166"/>
      <c r="U47" s="167"/>
      <c r="V47" s="168"/>
      <c r="W47" s="166"/>
      <c r="X47" s="167"/>
      <c r="Y47" s="169"/>
      <c r="Z47" s="13">
        <f t="shared" si="20"/>
        <v>315</v>
      </c>
      <c r="AZ47" s="436">
        <f t="shared" si="11"/>
      </c>
      <c r="BA47" s="436">
        <f t="shared" si="11"/>
      </c>
      <c r="BB47" s="436">
        <f t="shared" si="11"/>
      </c>
      <c r="BC47" s="436">
        <f t="shared" si="11"/>
      </c>
      <c r="BD47" s="436">
        <f t="shared" si="11"/>
      </c>
      <c r="BE47" s="436">
        <f t="shared" si="11"/>
      </c>
      <c r="BF47" s="436">
        <f t="shared" si="17"/>
      </c>
      <c r="BG47" s="436">
        <f t="shared" si="17"/>
      </c>
      <c r="BH47" s="436">
        <f t="shared" si="17"/>
      </c>
      <c r="BI47" s="436">
        <f t="shared" si="17"/>
      </c>
      <c r="BJ47" s="436">
        <f t="shared" si="17"/>
      </c>
      <c r="BK47" s="436">
        <f t="shared" si="17"/>
      </c>
    </row>
    <row r="48" spans="1:63" s="13" customFormat="1" ht="15.75">
      <c r="A48" s="104" t="s">
        <v>309</v>
      </c>
      <c r="B48" s="175" t="s">
        <v>180</v>
      </c>
      <c r="C48" s="150">
        <v>1</v>
      </c>
      <c r="D48" s="150"/>
      <c r="E48" s="125"/>
      <c r="F48" s="36"/>
      <c r="G48" s="196">
        <f t="shared" si="24"/>
        <v>6.5</v>
      </c>
      <c r="H48" s="191">
        <v>195</v>
      </c>
      <c r="I48" s="149">
        <f>SUMPRODUCT(N48:Y48,$N$7:$Y$7)</f>
        <v>90</v>
      </c>
      <c r="J48" s="153">
        <v>45</v>
      </c>
      <c r="K48" s="150"/>
      <c r="L48" s="153">
        <v>45</v>
      </c>
      <c r="M48" s="162">
        <f t="shared" si="25"/>
        <v>105</v>
      </c>
      <c r="N48" s="166">
        <v>6</v>
      </c>
      <c r="O48" s="167"/>
      <c r="P48" s="168"/>
      <c r="Q48" s="166"/>
      <c r="R48" s="167"/>
      <c r="S48" s="168"/>
      <c r="T48" s="166"/>
      <c r="U48" s="167"/>
      <c r="V48" s="168"/>
      <c r="W48" s="166"/>
      <c r="X48" s="167"/>
      <c r="Y48" s="169"/>
      <c r="Z48" s="13">
        <f t="shared" si="20"/>
        <v>195</v>
      </c>
      <c r="AD48" s="13">
        <v>1</v>
      </c>
      <c r="AZ48" s="436" t="str">
        <f t="shared" si="11"/>
        <v>так</v>
      </c>
      <c r="BA48" s="436">
        <f t="shared" si="11"/>
      </c>
      <c r="BB48" s="436">
        <f t="shared" si="11"/>
      </c>
      <c r="BC48" s="436">
        <f t="shared" si="11"/>
      </c>
      <c r="BD48" s="436">
        <f t="shared" si="11"/>
      </c>
      <c r="BE48" s="436">
        <f t="shared" si="11"/>
      </c>
      <c r="BF48" s="436">
        <f t="shared" si="17"/>
      </c>
      <c r="BG48" s="436">
        <f t="shared" si="17"/>
      </c>
      <c r="BH48" s="436">
        <f t="shared" si="17"/>
      </c>
      <c r="BI48" s="436">
        <f t="shared" si="17"/>
      </c>
      <c r="BJ48" s="436">
        <f t="shared" si="17"/>
      </c>
      <c r="BK48" s="436">
        <f t="shared" si="17"/>
      </c>
    </row>
    <row r="49" spans="1:63" s="13" customFormat="1" ht="15.75">
      <c r="A49" s="104" t="s">
        <v>310</v>
      </c>
      <c r="B49" s="175" t="s">
        <v>180</v>
      </c>
      <c r="C49" s="150"/>
      <c r="D49" s="150"/>
      <c r="E49" s="125"/>
      <c r="F49" s="36"/>
      <c r="G49" s="196">
        <f t="shared" si="24"/>
        <v>2</v>
      </c>
      <c r="H49" s="191">
        <v>60</v>
      </c>
      <c r="I49" s="149">
        <f>SUMPRODUCT(N49:Y49,$N$7:$Y$7)</f>
        <v>36</v>
      </c>
      <c r="J49" s="153">
        <v>18</v>
      </c>
      <c r="K49" s="150"/>
      <c r="L49" s="153">
        <v>18</v>
      </c>
      <c r="M49" s="162">
        <f t="shared" si="25"/>
        <v>24</v>
      </c>
      <c r="N49" s="166"/>
      <c r="O49" s="167">
        <v>4</v>
      </c>
      <c r="P49" s="168"/>
      <c r="Q49" s="166"/>
      <c r="R49" s="167"/>
      <c r="S49" s="168"/>
      <c r="T49" s="166"/>
      <c r="U49" s="167"/>
      <c r="V49" s="168"/>
      <c r="W49" s="166"/>
      <c r="X49" s="167"/>
      <c r="Y49" s="169"/>
      <c r="Z49" s="13">
        <f t="shared" si="20"/>
        <v>60</v>
      </c>
      <c r="AD49" s="13">
        <v>1</v>
      </c>
      <c r="AZ49" s="436">
        <f t="shared" si="11"/>
      </c>
      <c r="BA49" s="436" t="str">
        <f t="shared" si="11"/>
        <v>так</v>
      </c>
      <c r="BB49" s="436">
        <f t="shared" si="11"/>
      </c>
      <c r="BC49" s="436">
        <f t="shared" si="11"/>
      </c>
      <c r="BD49" s="436">
        <f t="shared" si="11"/>
      </c>
      <c r="BE49" s="436">
        <f t="shared" si="11"/>
      </c>
      <c r="BF49" s="436">
        <f t="shared" si="17"/>
      </c>
      <c r="BG49" s="436">
        <f t="shared" si="17"/>
      </c>
      <c r="BH49" s="436">
        <f t="shared" si="17"/>
      </c>
      <c r="BI49" s="436">
        <f t="shared" si="17"/>
      </c>
      <c r="BJ49" s="436">
        <f t="shared" si="17"/>
      </c>
      <c r="BK49" s="436">
        <f t="shared" si="17"/>
      </c>
    </row>
    <row r="50" spans="1:63" s="13" customFormat="1" ht="15.75">
      <c r="A50" s="104" t="s">
        <v>311</v>
      </c>
      <c r="B50" s="175" t="s">
        <v>180</v>
      </c>
      <c r="C50" s="150" t="s">
        <v>356</v>
      </c>
      <c r="D50" s="151"/>
      <c r="E50" s="125"/>
      <c r="F50" s="36"/>
      <c r="G50" s="196">
        <f t="shared" si="24"/>
        <v>2</v>
      </c>
      <c r="H50" s="191">
        <v>60</v>
      </c>
      <c r="I50" s="149">
        <f>SUMPRODUCT(N50:Y50,$N$7:$Y$7)</f>
        <v>36</v>
      </c>
      <c r="J50" s="153">
        <v>18</v>
      </c>
      <c r="K50" s="150"/>
      <c r="L50" s="153">
        <v>18</v>
      </c>
      <c r="M50" s="162">
        <f t="shared" si="25"/>
        <v>24</v>
      </c>
      <c r="N50" s="166"/>
      <c r="O50" s="167"/>
      <c r="P50" s="168">
        <v>4</v>
      </c>
      <c r="Q50" s="166"/>
      <c r="R50" s="167"/>
      <c r="S50" s="168"/>
      <c r="T50" s="166"/>
      <c r="U50" s="167"/>
      <c r="V50" s="168"/>
      <c r="W50" s="166"/>
      <c r="X50" s="167"/>
      <c r="Y50" s="169"/>
      <c r="Z50" s="13">
        <f t="shared" si="20"/>
        <v>60</v>
      </c>
      <c r="AD50" s="13">
        <v>1</v>
      </c>
      <c r="AZ50" s="436">
        <f t="shared" si="11"/>
      </c>
      <c r="BA50" s="436">
        <f t="shared" si="11"/>
      </c>
      <c r="BB50" s="436" t="str">
        <f t="shared" si="11"/>
        <v>так</v>
      </c>
      <c r="BC50" s="436">
        <f t="shared" si="11"/>
      </c>
      <c r="BD50" s="436">
        <f t="shared" si="11"/>
      </c>
      <c r="BE50" s="436">
        <f t="shared" si="11"/>
      </c>
      <c r="BF50" s="436">
        <f t="shared" si="17"/>
      </c>
      <c r="BG50" s="436">
        <f t="shared" si="17"/>
      </c>
      <c r="BH50" s="436">
        <f t="shared" si="17"/>
      </c>
      <c r="BI50" s="436">
        <f t="shared" si="17"/>
      </c>
      <c r="BJ50" s="436">
        <f t="shared" si="17"/>
      </c>
      <c r="BK50" s="436">
        <f t="shared" si="17"/>
      </c>
    </row>
    <row r="51" spans="1:63" s="13" customFormat="1" ht="15.75">
      <c r="A51" s="104" t="s">
        <v>145</v>
      </c>
      <c r="B51" s="175" t="s">
        <v>181</v>
      </c>
      <c r="C51" s="150">
        <v>5</v>
      </c>
      <c r="D51" s="151"/>
      <c r="E51" s="125"/>
      <c r="F51" s="36"/>
      <c r="G51" s="196">
        <v>4</v>
      </c>
      <c r="H51" s="191">
        <f>G51*30</f>
        <v>120</v>
      </c>
      <c r="I51" s="149">
        <f>SUMPRODUCT(N51:Y51,$N$7:$Y$7)</f>
        <v>60</v>
      </c>
      <c r="J51" s="153">
        <v>30</v>
      </c>
      <c r="K51" s="150"/>
      <c r="L51" s="150">
        <v>30</v>
      </c>
      <c r="M51" s="162">
        <f>H51-I51</f>
        <v>60</v>
      </c>
      <c r="N51" s="166"/>
      <c r="O51" s="167"/>
      <c r="P51" s="168"/>
      <c r="Q51" s="166"/>
      <c r="R51" s="167"/>
      <c r="S51" s="168"/>
      <c r="T51" s="166">
        <v>4</v>
      </c>
      <c r="U51" s="167"/>
      <c r="V51" s="168"/>
      <c r="W51" s="166"/>
      <c r="X51" s="167"/>
      <c r="Y51" s="169"/>
      <c r="Z51" s="13">
        <f t="shared" si="20"/>
        <v>120</v>
      </c>
      <c r="AD51" s="13">
        <v>3</v>
      </c>
      <c r="AZ51" s="436">
        <f t="shared" si="11"/>
      </c>
      <c r="BA51" s="436">
        <f t="shared" si="11"/>
      </c>
      <c r="BB51" s="436">
        <f t="shared" si="11"/>
      </c>
      <c r="BC51" s="436">
        <f t="shared" si="11"/>
      </c>
      <c r="BD51" s="436">
        <f t="shared" si="11"/>
      </c>
      <c r="BE51" s="436">
        <f t="shared" si="11"/>
      </c>
      <c r="BF51" s="436" t="str">
        <f t="shared" si="17"/>
        <v>так</v>
      </c>
      <c r="BG51" s="436">
        <f t="shared" si="17"/>
      </c>
      <c r="BH51" s="436">
        <f t="shared" si="17"/>
      </c>
      <c r="BI51" s="436">
        <f t="shared" si="17"/>
      </c>
      <c r="BJ51" s="436">
        <f t="shared" si="17"/>
      </c>
      <c r="BK51" s="436">
        <f t="shared" si="17"/>
      </c>
    </row>
    <row r="52" spans="1:63" s="13" customFormat="1" ht="15.75">
      <c r="A52" s="104" t="s">
        <v>146</v>
      </c>
      <c r="B52" s="175" t="s">
        <v>182</v>
      </c>
      <c r="C52" s="150" t="s">
        <v>359</v>
      </c>
      <c r="D52" s="150"/>
      <c r="E52" s="125"/>
      <c r="F52" s="36"/>
      <c r="G52" s="196">
        <v>3</v>
      </c>
      <c r="H52" s="191">
        <f>30*G52</f>
        <v>90</v>
      </c>
      <c r="I52" s="149">
        <f>SUMPRODUCT(N52:Y52,$N$7:$Y$7)</f>
        <v>36</v>
      </c>
      <c r="J52" s="153">
        <v>18</v>
      </c>
      <c r="K52" s="150"/>
      <c r="L52" s="150">
        <v>18</v>
      </c>
      <c r="M52" s="162">
        <f t="shared" si="25"/>
        <v>54</v>
      </c>
      <c r="N52" s="166"/>
      <c r="O52" s="167"/>
      <c r="P52" s="168"/>
      <c r="Q52" s="166"/>
      <c r="R52" s="167">
        <v>4</v>
      </c>
      <c r="S52" s="168"/>
      <c r="T52" s="166"/>
      <c r="U52" s="167"/>
      <c r="V52" s="168"/>
      <c r="W52" s="166"/>
      <c r="X52" s="167"/>
      <c r="Y52" s="169"/>
      <c r="AD52" s="13">
        <v>2</v>
      </c>
      <c r="AZ52" s="436">
        <f t="shared" si="11"/>
      </c>
      <c r="BA52" s="436">
        <f t="shared" si="11"/>
      </c>
      <c r="BB52" s="436">
        <f t="shared" si="11"/>
      </c>
      <c r="BC52" s="436">
        <f t="shared" si="11"/>
      </c>
      <c r="BD52" s="436" t="str">
        <f t="shared" si="11"/>
        <v>так</v>
      </c>
      <c r="BE52" s="436">
        <f t="shared" si="11"/>
      </c>
      <c r="BF52" s="436">
        <f t="shared" si="17"/>
      </c>
      <c r="BG52" s="436">
        <f t="shared" si="17"/>
      </c>
      <c r="BH52" s="436">
        <f t="shared" si="17"/>
      </c>
      <c r="BI52" s="436">
        <f t="shared" si="17"/>
      </c>
      <c r="BJ52" s="436">
        <f t="shared" si="17"/>
      </c>
      <c r="BK52" s="436">
        <f t="shared" si="17"/>
      </c>
    </row>
    <row r="53" spans="1:63" s="438" customFormat="1" ht="15.75">
      <c r="A53" s="104" t="s">
        <v>147</v>
      </c>
      <c r="B53" s="175" t="s">
        <v>51</v>
      </c>
      <c r="C53" s="150"/>
      <c r="D53" s="151"/>
      <c r="E53" s="125"/>
      <c r="F53" s="36"/>
      <c r="G53" s="196">
        <v>6</v>
      </c>
      <c r="H53" s="192">
        <f>G53*30</f>
        <v>180</v>
      </c>
      <c r="I53" s="154">
        <f>SUM(I54:I55)</f>
        <v>108</v>
      </c>
      <c r="J53" s="154">
        <f>SUM(J54:J55)</f>
        <v>54</v>
      </c>
      <c r="K53" s="154">
        <f>SUM(K54:K55)</f>
        <v>27</v>
      </c>
      <c r="L53" s="154">
        <f>SUM(L54:L55)</f>
        <v>27</v>
      </c>
      <c r="M53" s="162">
        <f>H53-I53</f>
        <v>72</v>
      </c>
      <c r="N53" s="166"/>
      <c r="O53" s="167"/>
      <c r="P53" s="168"/>
      <c r="Q53" s="166"/>
      <c r="R53" s="167"/>
      <c r="S53" s="168"/>
      <c r="T53" s="166"/>
      <c r="U53" s="167"/>
      <c r="V53" s="1166"/>
      <c r="W53" s="166"/>
      <c r="X53" s="167"/>
      <c r="Y53" s="169"/>
      <c r="AZ53" s="436">
        <f t="shared" si="11"/>
      </c>
      <c r="BA53" s="436">
        <f t="shared" si="11"/>
      </c>
      <c r="BB53" s="436">
        <f t="shared" si="11"/>
      </c>
      <c r="BC53" s="436">
        <f t="shared" si="11"/>
      </c>
      <c r="BD53" s="436">
        <f t="shared" si="11"/>
      </c>
      <c r="BE53" s="436">
        <f t="shared" si="11"/>
      </c>
      <c r="BF53" s="436">
        <f t="shared" si="17"/>
      </c>
      <c r="BG53" s="436">
        <f t="shared" si="17"/>
      </c>
      <c r="BH53" s="436">
        <f t="shared" si="17"/>
      </c>
      <c r="BI53" s="436">
        <f t="shared" si="17"/>
      </c>
      <c r="BJ53" s="436">
        <f t="shared" si="17"/>
      </c>
      <c r="BK53" s="436">
        <f t="shared" si="17"/>
      </c>
    </row>
    <row r="54" spans="1:63" s="438" customFormat="1" ht="15.75">
      <c r="A54" s="104" t="s">
        <v>312</v>
      </c>
      <c r="B54" s="175" t="s">
        <v>51</v>
      </c>
      <c r="C54" s="461"/>
      <c r="D54" s="461" t="s">
        <v>360</v>
      </c>
      <c r="E54" s="125"/>
      <c r="F54" s="36"/>
      <c r="G54" s="196">
        <v>2.5</v>
      </c>
      <c r="H54" s="192">
        <f>G54*30</f>
        <v>75</v>
      </c>
      <c r="I54" s="154">
        <f>J54+K54+L54</f>
        <v>45</v>
      </c>
      <c r="J54" s="153">
        <v>27</v>
      </c>
      <c r="K54" s="150">
        <v>9</v>
      </c>
      <c r="L54" s="150">
        <v>9</v>
      </c>
      <c r="M54" s="162">
        <f>H54-I54</f>
        <v>30</v>
      </c>
      <c r="N54" s="166"/>
      <c r="O54" s="167">
        <v>5</v>
      </c>
      <c r="P54" s="168"/>
      <c r="Q54" s="166"/>
      <c r="R54" s="171"/>
      <c r="S54" s="172"/>
      <c r="T54" s="170"/>
      <c r="U54" s="171"/>
      <c r="V54" s="1167"/>
      <c r="W54" s="170"/>
      <c r="X54" s="171"/>
      <c r="Y54" s="169"/>
      <c r="AD54" s="438">
        <v>1</v>
      </c>
      <c r="AZ54" s="436">
        <f t="shared" si="11"/>
      </c>
      <c r="BA54" s="436" t="str">
        <f t="shared" si="11"/>
        <v>так</v>
      </c>
      <c r="BB54" s="436">
        <f t="shared" si="11"/>
      </c>
      <c r="BC54" s="436">
        <f t="shared" si="11"/>
      </c>
      <c r="BD54" s="436">
        <f t="shared" si="11"/>
      </c>
      <c r="BE54" s="436">
        <f t="shared" si="11"/>
      </c>
      <c r="BF54" s="436">
        <f t="shared" si="17"/>
      </c>
      <c r="BG54" s="436">
        <f t="shared" si="17"/>
      </c>
      <c r="BH54" s="436">
        <f t="shared" si="17"/>
      </c>
      <c r="BI54" s="436">
        <f t="shared" si="17"/>
      </c>
      <c r="BJ54" s="436">
        <f t="shared" si="17"/>
      </c>
      <c r="BK54" s="436">
        <f t="shared" si="17"/>
      </c>
    </row>
    <row r="55" spans="1:63" s="438" customFormat="1" ht="15.75">
      <c r="A55" s="104" t="s">
        <v>313</v>
      </c>
      <c r="B55" s="175" t="s">
        <v>51</v>
      </c>
      <c r="C55" s="461" t="s">
        <v>356</v>
      </c>
      <c r="D55" s="461"/>
      <c r="E55" s="125"/>
      <c r="F55" s="36"/>
      <c r="G55" s="196">
        <v>3.5</v>
      </c>
      <c r="H55" s="192">
        <f>G55*30</f>
        <v>105</v>
      </c>
      <c r="I55" s="154">
        <f>J55+K55+L55</f>
        <v>63</v>
      </c>
      <c r="J55" s="153">
        <v>27</v>
      </c>
      <c r="K55" s="150">
        <v>18</v>
      </c>
      <c r="L55" s="150">
        <v>18</v>
      </c>
      <c r="M55" s="162">
        <f>H55-I55</f>
        <v>42</v>
      </c>
      <c r="N55" s="166"/>
      <c r="O55" s="167"/>
      <c r="P55" s="168">
        <v>7</v>
      </c>
      <c r="Q55" s="166"/>
      <c r="R55" s="171"/>
      <c r="S55" s="172"/>
      <c r="T55" s="170"/>
      <c r="U55" s="171"/>
      <c r="V55" s="1167"/>
      <c r="W55" s="170"/>
      <c r="X55" s="171"/>
      <c r="Y55" s="169"/>
      <c r="AD55" s="438">
        <v>1</v>
      </c>
      <c r="AZ55" s="436">
        <f t="shared" si="11"/>
      </c>
      <c r="BA55" s="436">
        <f t="shared" si="11"/>
      </c>
      <c r="BB55" s="436" t="str">
        <f t="shared" si="11"/>
        <v>так</v>
      </c>
      <c r="BC55" s="436">
        <f t="shared" si="11"/>
      </c>
      <c r="BD55" s="436">
        <f t="shared" si="11"/>
      </c>
      <c r="BE55" s="436">
        <f t="shared" si="11"/>
      </c>
      <c r="BF55" s="436">
        <f t="shared" si="17"/>
      </c>
      <c r="BG55" s="436">
        <f t="shared" si="17"/>
      </c>
      <c r="BH55" s="436">
        <f t="shared" si="17"/>
      </c>
      <c r="BI55" s="436">
        <f t="shared" si="17"/>
      </c>
      <c r="BJ55" s="436">
        <f t="shared" si="17"/>
      </c>
      <c r="BK55" s="436">
        <f t="shared" si="17"/>
      </c>
    </row>
    <row r="56" spans="1:63" s="13" customFormat="1" ht="16.5" thickBot="1">
      <c r="A56" s="111" t="s">
        <v>314</v>
      </c>
      <c r="B56" s="175" t="s">
        <v>183</v>
      </c>
      <c r="C56" s="150"/>
      <c r="D56" s="150">
        <v>3</v>
      </c>
      <c r="E56" s="125"/>
      <c r="F56" s="36"/>
      <c r="G56" s="197">
        <v>3</v>
      </c>
      <c r="H56" s="191">
        <v>90</v>
      </c>
      <c r="I56" s="149">
        <f>SUMPRODUCT(N56:Y56,$N$7:$Y$7)</f>
        <v>45</v>
      </c>
      <c r="J56" s="153">
        <v>30</v>
      </c>
      <c r="K56" s="150"/>
      <c r="L56" s="150">
        <v>15</v>
      </c>
      <c r="M56" s="162">
        <f>H56-I56</f>
        <v>45</v>
      </c>
      <c r="N56" s="166"/>
      <c r="O56" s="167"/>
      <c r="P56" s="168"/>
      <c r="Q56" s="166">
        <v>3</v>
      </c>
      <c r="R56" s="167"/>
      <c r="S56" s="168"/>
      <c r="T56" s="166"/>
      <c r="U56" s="167"/>
      <c r="V56" s="168"/>
      <c r="W56" s="166"/>
      <c r="X56" s="167"/>
      <c r="Y56" s="169"/>
      <c r="AD56" s="13">
        <v>2</v>
      </c>
      <c r="AZ56" s="436">
        <f t="shared" si="11"/>
      </c>
      <c r="BA56" s="436">
        <f t="shared" si="11"/>
      </c>
      <c r="BB56" s="436">
        <f t="shared" si="11"/>
      </c>
      <c r="BC56" s="436" t="str">
        <f t="shared" si="11"/>
        <v>так</v>
      </c>
      <c r="BD56" s="436">
        <f t="shared" si="11"/>
      </c>
      <c r="BE56" s="436">
        <f t="shared" si="11"/>
      </c>
      <c r="BF56" s="436">
        <f t="shared" si="17"/>
      </c>
      <c r="BG56" s="436">
        <f t="shared" si="17"/>
      </c>
      <c r="BH56" s="436">
        <f t="shared" si="17"/>
      </c>
      <c r="BI56" s="436">
        <f t="shared" si="17"/>
      </c>
      <c r="BJ56" s="436">
        <f t="shared" si="17"/>
      </c>
      <c r="BK56" s="436">
        <f t="shared" si="17"/>
      </c>
    </row>
    <row r="57" spans="1:63" s="13" customFormat="1" ht="18" customHeight="1" thickBot="1">
      <c r="A57" s="1081" t="s">
        <v>67</v>
      </c>
      <c r="B57" s="1082"/>
      <c r="C57" s="1082"/>
      <c r="D57" s="1082"/>
      <c r="E57" s="1082"/>
      <c r="F57" s="1082"/>
      <c r="G57" s="427">
        <f aca="true" t="shared" si="26" ref="G57:M57">SUM(G35,G38:G40,G43:G44,G47,G51:G53,G56,)</f>
        <v>48.5</v>
      </c>
      <c r="H57" s="200">
        <f t="shared" si="26"/>
        <v>1455</v>
      </c>
      <c r="I57" s="200">
        <f t="shared" si="26"/>
        <v>771</v>
      </c>
      <c r="J57" s="200">
        <f t="shared" si="26"/>
        <v>405</v>
      </c>
      <c r="K57" s="200">
        <f t="shared" si="26"/>
        <v>102</v>
      </c>
      <c r="L57" s="200">
        <f t="shared" si="26"/>
        <v>264</v>
      </c>
      <c r="M57" s="200">
        <f t="shared" si="26"/>
        <v>684</v>
      </c>
      <c r="N57" s="165">
        <f aca="true" t="shared" si="27" ref="N57:Y57">SUM(N35:N56)</f>
        <v>15</v>
      </c>
      <c r="O57" s="155">
        <f t="shared" si="27"/>
        <v>17</v>
      </c>
      <c r="P57" s="173">
        <f t="shared" si="27"/>
        <v>14</v>
      </c>
      <c r="Q57" s="165">
        <f t="shared" si="27"/>
        <v>9</v>
      </c>
      <c r="R57" s="155">
        <f t="shared" si="27"/>
        <v>4</v>
      </c>
      <c r="S57" s="173">
        <f t="shared" si="27"/>
        <v>4</v>
      </c>
      <c r="T57" s="165">
        <f t="shared" si="27"/>
        <v>4</v>
      </c>
      <c r="U57" s="155">
        <f t="shared" si="27"/>
        <v>0</v>
      </c>
      <c r="V57" s="173">
        <f t="shared" si="27"/>
        <v>0</v>
      </c>
      <c r="W57" s="165">
        <f t="shared" si="27"/>
        <v>0</v>
      </c>
      <c r="X57" s="155">
        <f t="shared" si="27"/>
        <v>0</v>
      </c>
      <c r="Y57" s="174">
        <f t="shared" si="27"/>
        <v>0</v>
      </c>
      <c r="Z57" s="13">
        <f>G57*30</f>
        <v>1455</v>
      </c>
      <c r="AZ57" s="436"/>
      <c r="BA57" s="436"/>
      <c r="BB57" s="436"/>
      <c r="BC57" s="436"/>
      <c r="BD57" s="436"/>
      <c r="BE57" s="436"/>
      <c r="BF57" s="436"/>
      <c r="BG57" s="436"/>
      <c r="BH57" s="436"/>
      <c r="BI57" s="436"/>
      <c r="BJ57" s="436"/>
      <c r="BK57" s="436"/>
    </row>
    <row r="58" spans="1:63" s="13" customFormat="1" ht="20.25" customHeight="1" thickBot="1">
      <c r="A58" s="1081" t="s">
        <v>260</v>
      </c>
      <c r="B58" s="1082"/>
      <c r="C58" s="1082"/>
      <c r="D58" s="1082"/>
      <c r="E58" s="1082"/>
      <c r="F58" s="1082"/>
      <c r="G58" s="199">
        <f aca="true" t="shared" si="28" ref="G58:Y58">G31+G57</f>
        <v>80</v>
      </c>
      <c r="H58" s="356">
        <f t="shared" si="28"/>
        <v>2400</v>
      </c>
      <c r="I58" s="356">
        <f t="shared" si="28"/>
        <v>1255</v>
      </c>
      <c r="J58" s="356">
        <f t="shared" si="28"/>
        <v>487</v>
      </c>
      <c r="K58" s="356">
        <f t="shared" si="28"/>
        <v>102</v>
      </c>
      <c r="L58" s="356">
        <f t="shared" si="28"/>
        <v>666</v>
      </c>
      <c r="M58" s="356">
        <f t="shared" si="28"/>
        <v>1145</v>
      </c>
      <c r="N58" s="159">
        <f t="shared" si="28"/>
        <v>24</v>
      </c>
      <c r="O58" s="86">
        <f t="shared" si="28"/>
        <v>23</v>
      </c>
      <c r="P58" s="86">
        <f t="shared" si="28"/>
        <v>20</v>
      </c>
      <c r="Q58" s="86">
        <f t="shared" si="28"/>
        <v>16</v>
      </c>
      <c r="R58" s="86">
        <f t="shared" si="28"/>
        <v>14</v>
      </c>
      <c r="S58" s="86">
        <f t="shared" si="28"/>
        <v>8</v>
      </c>
      <c r="T58" s="86">
        <f t="shared" si="28"/>
        <v>4</v>
      </c>
      <c r="U58" s="86">
        <f t="shared" si="28"/>
        <v>0</v>
      </c>
      <c r="V58" s="86">
        <f t="shared" si="28"/>
        <v>0</v>
      </c>
      <c r="W58" s="86">
        <f t="shared" si="28"/>
        <v>0</v>
      </c>
      <c r="X58" s="86">
        <f t="shared" si="28"/>
        <v>0</v>
      </c>
      <c r="Y58" s="86">
        <f t="shared" si="28"/>
        <v>2</v>
      </c>
      <c r="Z58" s="13">
        <f>G58*30</f>
        <v>2400</v>
      </c>
      <c r="AE58" s="13">
        <v>1</v>
      </c>
      <c r="AF58" s="13">
        <v>2</v>
      </c>
      <c r="AG58" s="13">
        <v>3</v>
      </c>
      <c r="AH58" s="13">
        <v>4</v>
      </c>
      <c r="AZ58" s="436"/>
      <c r="BA58" s="436"/>
      <c r="BB58" s="436"/>
      <c r="BC58" s="436"/>
      <c r="BD58" s="436"/>
      <c r="BE58" s="436"/>
      <c r="BF58" s="436"/>
      <c r="BG58" s="436"/>
      <c r="BH58" s="436"/>
      <c r="BI58" s="436"/>
      <c r="BJ58" s="436"/>
      <c r="BK58" s="436"/>
    </row>
    <row r="59" spans="1:63" s="13" customFormat="1" ht="13.5" customHeight="1" thickBot="1">
      <c r="A59" s="1072" t="s">
        <v>278</v>
      </c>
      <c r="B59" s="1073"/>
      <c r="C59" s="1073"/>
      <c r="D59" s="1073"/>
      <c r="E59" s="1073"/>
      <c r="F59" s="1073"/>
      <c r="G59" s="1074"/>
      <c r="H59" s="1074"/>
      <c r="I59" s="1074"/>
      <c r="J59" s="1074"/>
      <c r="K59" s="1074"/>
      <c r="L59" s="1074"/>
      <c r="M59" s="1074"/>
      <c r="N59" s="1073"/>
      <c r="O59" s="1073"/>
      <c r="P59" s="1073"/>
      <c r="Q59" s="1073"/>
      <c r="R59" s="1073"/>
      <c r="S59" s="1073"/>
      <c r="T59" s="1073"/>
      <c r="U59" s="1073"/>
      <c r="V59" s="1073"/>
      <c r="W59" s="1073"/>
      <c r="X59" s="1073"/>
      <c r="Y59" s="1075"/>
      <c r="AE59" s="13" t="s">
        <v>34</v>
      </c>
      <c r="AF59" s="13" t="s">
        <v>35</v>
      </c>
      <c r="AG59" s="13" t="s">
        <v>36</v>
      </c>
      <c r="AH59" s="13" t="s">
        <v>37</v>
      </c>
      <c r="AZ59" s="436">
        <f t="shared" si="11"/>
      </c>
      <c r="BA59" s="436">
        <f t="shared" si="11"/>
      </c>
      <c r="BB59" s="436">
        <f t="shared" si="11"/>
      </c>
      <c r="BC59" s="436">
        <f t="shared" si="11"/>
      </c>
      <c r="BD59" s="436">
        <f t="shared" si="11"/>
      </c>
      <c r="BE59" s="436">
        <f t="shared" si="11"/>
      </c>
      <c r="BF59" s="436">
        <f t="shared" si="17"/>
      </c>
      <c r="BG59" s="436">
        <f t="shared" si="17"/>
      </c>
      <c r="BH59" s="436">
        <f t="shared" si="17"/>
      </c>
      <c r="BI59" s="436">
        <f t="shared" si="17"/>
      </c>
      <c r="BJ59" s="436">
        <f t="shared" si="17"/>
      </c>
      <c r="BK59" s="436">
        <f t="shared" si="17"/>
      </c>
    </row>
    <row r="60" spans="1:63" s="438" customFormat="1" ht="16.5" thickBot="1">
      <c r="A60" s="104" t="s">
        <v>204</v>
      </c>
      <c r="B60" s="175" t="s">
        <v>186</v>
      </c>
      <c r="C60" s="149"/>
      <c r="D60" s="149" t="s">
        <v>356</v>
      </c>
      <c r="E60" s="149"/>
      <c r="F60" s="177"/>
      <c r="G60" s="194">
        <v>2</v>
      </c>
      <c r="H60" s="190">
        <f>G60*30</f>
        <v>60</v>
      </c>
      <c r="I60" s="149">
        <f>SUMPRODUCT(N60:Y60,$N$7:$Y$7)</f>
        <v>36</v>
      </c>
      <c r="J60" s="160">
        <v>18</v>
      </c>
      <c r="K60" s="160">
        <v>18</v>
      </c>
      <c r="L60" s="160"/>
      <c r="M60" s="161">
        <f aca="true" t="shared" si="29" ref="M60:M68">H60-I60</f>
        <v>24</v>
      </c>
      <c r="N60" s="163"/>
      <c r="O60" s="149"/>
      <c r="P60" s="152">
        <v>4</v>
      </c>
      <c r="Q60" s="163"/>
      <c r="R60" s="149"/>
      <c r="S60" s="152"/>
      <c r="T60" s="163"/>
      <c r="U60" s="149"/>
      <c r="V60" s="152"/>
      <c r="W60" s="163"/>
      <c r="X60" s="149"/>
      <c r="Y60" s="169"/>
      <c r="AD60" s="438">
        <v>1</v>
      </c>
      <c r="AE60" s="440">
        <f>SUMIF($AD60:$AD92,AE58,$G60:$G92)</f>
        <v>10</v>
      </c>
      <c r="AF60" s="440">
        <f>SUMIF($AD60:$AD92,AF58,$G60:$G92)</f>
        <v>19.5</v>
      </c>
      <c r="AG60" s="440">
        <f>SUMIF($AD60:$AD92,AG58,$G60:$G92)</f>
        <v>17.5</v>
      </c>
      <c r="AH60" s="440">
        <f>SUMIF($AD60:$AD92,AH58,$G60:$G92)</f>
        <v>25</v>
      </c>
      <c r="AI60" s="440">
        <f>SUM(AE60:AH60)</f>
        <v>72</v>
      </c>
      <c r="AK60" s="439"/>
      <c r="AL60" s="996" t="s">
        <v>34</v>
      </c>
      <c r="AM60" s="996"/>
      <c r="AN60" s="996"/>
      <c r="AO60" s="996" t="s">
        <v>35</v>
      </c>
      <c r="AP60" s="996"/>
      <c r="AQ60" s="996"/>
      <c r="AR60" s="996" t="s">
        <v>36</v>
      </c>
      <c r="AS60" s="996"/>
      <c r="AT60" s="996"/>
      <c r="AU60" s="996" t="s">
        <v>37</v>
      </c>
      <c r="AV60" s="996"/>
      <c r="AW60" s="996"/>
      <c r="AZ60" s="436">
        <f t="shared" si="11"/>
      </c>
      <c r="BA60" s="436">
        <f t="shared" si="11"/>
      </c>
      <c r="BB60" s="436" t="str">
        <f t="shared" si="11"/>
        <v>так</v>
      </c>
      <c r="BC60" s="436">
        <f t="shared" si="11"/>
      </c>
      <c r="BD60" s="436">
        <f t="shared" si="11"/>
      </c>
      <c r="BE60" s="436">
        <f t="shared" si="11"/>
      </c>
      <c r="BF60" s="436">
        <f t="shared" si="17"/>
      </c>
      <c r="BG60" s="436">
        <f t="shared" si="17"/>
      </c>
      <c r="BH60" s="436">
        <f t="shared" si="17"/>
      </c>
      <c r="BI60" s="436">
        <f t="shared" si="17"/>
      </c>
      <c r="BJ60" s="436">
        <f t="shared" si="17"/>
      </c>
      <c r="BK60" s="436">
        <f t="shared" si="17"/>
      </c>
    </row>
    <row r="61" spans="1:63" s="13" customFormat="1" ht="15.75">
      <c r="A61" s="104" t="s">
        <v>205</v>
      </c>
      <c r="B61" s="175" t="s">
        <v>187</v>
      </c>
      <c r="C61" s="149" t="s">
        <v>363</v>
      </c>
      <c r="D61" s="149"/>
      <c r="E61" s="149"/>
      <c r="F61" s="177"/>
      <c r="G61" s="196">
        <v>3</v>
      </c>
      <c r="H61" s="190">
        <f>G61*30</f>
        <v>90</v>
      </c>
      <c r="I61" s="149">
        <f>SUMPRODUCT(N61:Y61,$N$7:$Y$7)</f>
        <v>45</v>
      </c>
      <c r="J61" s="149">
        <v>18</v>
      </c>
      <c r="K61" s="149">
        <v>27</v>
      </c>
      <c r="L61" s="149"/>
      <c r="M61" s="162">
        <f t="shared" si="29"/>
        <v>45</v>
      </c>
      <c r="N61" s="163"/>
      <c r="O61" s="149"/>
      <c r="P61" s="152"/>
      <c r="Q61" s="163"/>
      <c r="R61" s="149"/>
      <c r="S61" s="152"/>
      <c r="T61" s="163"/>
      <c r="U61" s="149"/>
      <c r="V61" s="152">
        <v>5</v>
      </c>
      <c r="W61" s="163"/>
      <c r="X61" s="149"/>
      <c r="Y61" s="169"/>
      <c r="AD61" s="13">
        <v>3</v>
      </c>
      <c r="AK61" s="434"/>
      <c r="AL61" s="996"/>
      <c r="AM61" s="996"/>
      <c r="AN61" s="996"/>
      <c r="AO61" s="996"/>
      <c r="AP61" s="996"/>
      <c r="AQ61" s="996"/>
      <c r="AR61" s="996"/>
      <c r="AS61" s="996"/>
      <c r="AT61" s="996"/>
      <c r="AU61" s="996"/>
      <c r="AV61" s="996"/>
      <c r="AW61" s="996"/>
      <c r="AZ61" s="436">
        <f t="shared" si="11"/>
      </c>
      <c r="BA61" s="436">
        <f t="shared" si="11"/>
      </c>
      <c r="BB61" s="436">
        <f t="shared" si="11"/>
      </c>
      <c r="BC61" s="436">
        <f t="shared" si="11"/>
      </c>
      <c r="BD61" s="436">
        <f t="shared" si="11"/>
      </c>
      <c r="BE61" s="436">
        <f t="shared" si="11"/>
      </c>
      <c r="BF61" s="436">
        <f t="shared" si="17"/>
      </c>
      <c r="BG61" s="436">
        <f t="shared" si="17"/>
      </c>
      <c r="BH61" s="436" t="str">
        <f t="shared" si="17"/>
        <v>так</v>
      </c>
      <c r="BI61" s="436">
        <f t="shared" si="17"/>
      </c>
      <c r="BJ61" s="436">
        <f t="shared" si="17"/>
      </c>
      <c r="BK61" s="436">
        <f t="shared" si="17"/>
      </c>
    </row>
    <row r="62" spans="1:63" s="13" customFormat="1" ht="15" customHeight="1">
      <c r="A62" s="104" t="s">
        <v>206</v>
      </c>
      <c r="B62" s="175" t="s">
        <v>188</v>
      </c>
      <c r="C62" s="149"/>
      <c r="D62" s="149">
        <v>3</v>
      </c>
      <c r="E62" s="149"/>
      <c r="F62" s="177"/>
      <c r="G62" s="196">
        <f aca="true" t="shared" si="30" ref="G62:G90">H62/30</f>
        <v>3</v>
      </c>
      <c r="H62" s="192">
        <v>90</v>
      </c>
      <c r="I62" s="149">
        <f>SUMPRODUCT(N62:Y62,$N$7:$Y$7)</f>
        <v>45</v>
      </c>
      <c r="J62" s="149">
        <v>30</v>
      </c>
      <c r="K62" s="149">
        <v>15</v>
      </c>
      <c r="L62" s="149"/>
      <c r="M62" s="162">
        <f t="shared" si="29"/>
        <v>45</v>
      </c>
      <c r="N62" s="163"/>
      <c r="O62" s="149"/>
      <c r="P62" s="152"/>
      <c r="Q62" s="163">
        <v>3</v>
      </c>
      <c r="R62" s="149"/>
      <c r="S62" s="152"/>
      <c r="T62" s="163"/>
      <c r="U62" s="149"/>
      <c r="V62" s="152"/>
      <c r="W62" s="163"/>
      <c r="X62" s="149"/>
      <c r="Y62" s="169"/>
      <c r="AD62" s="13">
        <v>2</v>
      </c>
      <c r="AK62" s="434"/>
      <c r="AL62" s="435">
        <v>1</v>
      </c>
      <c r="AM62" s="435" t="s">
        <v>360</v>
      </c>
      <c r="AN62" s="435" t="s">
        <v>356</v>
      </c>
      <c r="AO62" s="435">
        <v>3</v>
      </c>
      <c r="AP62" s="435" t="s">
        <v>359</v>
      </c>
      <c r="AQ62" s="435" t="s">
        <v>361</v>
      </c>
      <c r="AR62" s="435">
        <v>5</v>
      </c>
      <c r="AS62" s="435" t="s">
        <v>362</v>
      </c>
      <c r="AT62" s="435" t="s">
        <v>363</v>
      </c>
      <c r="AU62" s="435">
        <v>7</v>
      </c>
      <c r="AV62" s="435" t="s">
        <v>364</v>
      </c>
      <c r="AW62" s="435" t="s">
        <v>358</v>
      </c>
      <c r="AZ62" s="436">
        <f t="shared" si="11"/>
      </c>
      <c r="BA62" s="436">
        <f t="shared" si="11"/>
      </c>
      <c r="BB62" s="436">
        <f t="shared" si="11"/>
      </c>
      <c r="BC62" s="436" t="str">
        <f t="shared" si="11"/>
        <v>так</v>
      </c>
      <c r="BD62" s="436">
        <f t="shared" si="11"/>
      </c>
      <c r="BE62" s="436">
        <f t="shared" si="11"/>
      </c>
      <c r="BF62" s="436">
        <f t="shared" si="17"/>
      </c>
      <c r="BG62" s="436">
        <f t="shared" si="17"/>
      </c>
      <c r="BH62" s="436">
        <f t="shared" si="17"/>
      </c>
      <c r="BI62" s="436">
        <f t="shared" si="17"/>
      </c>
      <c r="BJ62" s="436">
        <f t="shared" si="17"/>
      </c>
      <c r="BK62" s="436">
        <f t="shared" si="17"/>
      </c>
    </row>
    <row r="63" spans="1:63" s="13" customFormat="1" ht="15.75">
      <c r="A63" s="104" t="s">
        <v>207</v>
      </c>
      <c r="B63" s="460" t="s">
        <v>50</v>
      </c>
      <c r="C63" s="461"/>
      <c r="D63" s="461" t="s">
        <v>359</v>
      </c>
      <c r="E63" s="462"/>
      <c r="F63" s="177"/>
      <c r="G63" s="196">
        <v>2</v>
      </c>
      <c r="H63" s="463">
        <v>60</v>
      </c>
      <c r="I63" s="149">
        <v>30</v>
      </c>
      <c r="J63" s="464">
        <v>20</v>
      </c>
      <c r="K63" s="461"/>
      <c r="L63" s="461">
        <v>10</v>
      </c>
      <c r="M63" s="212">
        <f t="shared" si="29"/>
        <v>30</v>
      </c>
      <c r="N63" s="170"/>
      <c r="O63" s="171"/>
      <c r="P63" s="172"/>
      <c r="Q63" s="163"/>
      <c r="R63" s="171">
        <v>3</v>
      </c>
      <c r="S63" s="152"/>
      <c r="T63" s="163"/>
      <c r="U63" s="149"/>
      <c r="V63" s="152"/>
      <c r="W63" s="163"/>
      <c r="X63" s="149"/>
      <c r="Y63" s="169"/>
      <c r="AD63" s="13">
        <v>2</v>
      </c>
      <c r="AK63" s="434"/>
      <c r="AL63" s="434"/>
      <c r="AM63" s="434"/>
      <c r="AN63" s="434"/>
      <c r="AO63" s="434"/>
      <c r="AP63" s="434"/>
      <c r="AQ63" s="434"/>
      <c r="AR63" s="434"/>
      <c r="AS63" s="434"/>
      <c r="AT63" s="434"/>
      <c r="AU63" s="434"/>
      <c r="AV63" s="434"/>
      <c r="AW63" s="434"/>
      <c r="AZ63" s="436">
        <f t="shared" si="11"/>
      </c>
      <c r="BA63" s="436">
        <f t="shared" si="11"/>
      </c>
      <c r="BB63" s="436">
        <f t="shared" si="11"/>
      </c>
      <c r="BC63" s="436">
        <f t="shared" si="11"/>
      </c>
      <c r="BD63" s="436" t="str">
        <f t="shared" si="11"/>
        <v>так</v>
      </c>
      <c r="BE63" s="436">
        <f t="shared" si="11"/>
      </c>
      <c r="BF63" s="436">
        <f t="shared" si="17"/>
      </c>
      <c r="BG63" s="436">
        <f t="shared" si="17"/>
      </c>
      <c r="BH63" s="436">
        <f t="shared" si="17"/>
      </c>
      <c r="BI63" s="436">
        <f t="shared" si="17"/>
      </c>
      <c r="BJ63" s="436">
        <f t="shared" si="17"/>
      </c>
      <c r="BK63" s="436">
        <f t="shared" si="17"/>
      </c>
    </row>
    <row r="64" spans="1:63" s="13" customFormat="1" ht="15.75">
      <c r="A64" s="104" t="s">
        <v>208</v>
      </c>
      <c r="B64" s="175" t="s">
        <v>189</v>
      </c>
      <c r="C64" s="149"/>
      <c r="D64" s="149"/>
      <c r="E64" s="149"/>
      <c r="F64" s="177"/>
      <c r="G64" s="196">
        <v>5.5</v>
      </c>
      <c r="H64" s="149">
        <f>G64*30</f>
        <v>165</v>
      </c>
      <c r="I64" s="149">
        <f>SUM(I65:I67)</f>
        <v>99</v>
      </c>
      <c r="J64" s="149">
        <f>SUM(J65:J67)</f>
        <v>36</v>
      </c>
      <c r="K64" s="149">
        <f>SUM(K65:K67)</f>
        <v>45</v>
      </c>
      <c r="L64" s="149">
        <v>18</v>
      </c>
      <c r="M64" s="162">
        <f t="shared" si="29"/>
        <v>66</v>
      </c>
      <c r="N64" s="163"/>
      <c r="O64" s="149"/>
      <c r="P64" s="152"/>
      <c r="Q64" s="163"/>
      <c r="R64" s="149"/>
      <c r="S64" s="152"/>
      <c r="T64" s="163"/>
      <c r="U64" s="149"/>
      <c r="V64" s="152"/>
      <c r="W64" s="163"/>
      <c r="X64" s="149"/>
      <c r="Y64" s="169"/>
      <c r="AK64" s="434" t="s">
        <v>384</v>
      </c>
      <c r="AL64" s="434">
        <f>COUNTIF($C60:$C92,AL$9)</f>
        <v>0</v>
      </c>
      <c r="AM64" s="434">
        <f aca="true" t="shared" si="31" ref="AM64:AW64">COUNTIF($C60:$C92,AM$9)</f>
        <v>0</v>
      </c>
      <c r="AN64" s="434">
        <f t="shared" si="31"/>
        <v>1</v>
      </c>
      <c r="AO64" s="434">
        <f t="shared" si="31"/>
        <v>0</v>
      </c>
      <c r="AP64" s="434">
        <f t="shared" si="31"/>
        <v>0</v>
      </c>
      <c r="AQ64" s="434">
        <f t="shared" si="31"/>
        <v>1</v>
      </c>
      <c r="AR64" s="434">
        <f t="shared" si="31"/>
        <v>3</v>
      </c>
      <c r="AS64" s="434">
        <f t="shared" si="31"/>
        <v>0</v>
      </c>
      <c r="AT64" s="434">
        <f t="shared" si="31"/>
        <v>2</v>
      </c>
      <c r="AU64" s="434">
        <f t="shared" si="31"/>
        <v>3</v>
      </c>
      <c r="AV64" s="434">
        <f t="shared" si="31"/>
        <v>1</v>
      </c>
      <c r="AW64" s="434">
        <f t="shared" si="31"/>
        <v>0</v>
      </c>
      <c r="AZ64" s="436">
        <f t="shared" si="11"/>
      </c>
      <c r="BA64" s="436">
        <f t="shared" si="11"/>
      </c>
      <c r="BB64" s="436">
        <f t="shared" si="11"/>
      </c>
      <c r="BC64" s="436">
        <f t="shared" si="11"/>
      </c>
      <c r="BD64" s="436">
        <f t="shared" si="11"/>
      </c>
      <c r="BE64" s="436">
        <f t="shared" si="11"/>
      </c>
      <c r="BF64" s="436">
        <f t="shared" si="17"/>
      </c>
      <c r="BG64" s="436">
        <f t="shared" si="17"/>
      </c>
      <c r="BH64" s="436">
        <f t="shared" si="17"/>
      </c>
      <c r="BI64" s="436">
        <f t="shared" si="17"/>
      </c>
      <c r="BJ64" s="436">
        <f t="shared" si="17"/>
      </c>
      <c r="BK64" s="436">
        <f t="shared" si="17"/>
      </c>
    </row>
    <row r="65" spans="1:63" s="13" customFormat="1" ht="15.75">
      <c r="A65" s="104" t="s">
        <v>210</v>
      </c>
      <c r="B65" s="175" t="s">
        <v>189</v>
      </c>
      <c r="C65" s="149"/>
      <c r="D65" s="149" t="s">
        <v>359</v>
      </c>
      <c r="E65" s="149"/>
      <c r="F65" s="177"/>
      <c r="G65" s="195">
        <v>2.5</v>
      </c>
      <c r="H65" s="149">
        <f>G65*30</f>
        <v>75</v>
      </c>
      <c r="I65" s="149">
        <f>SUMPRODUCT(N65:Y65,$N$7:$Y$7)</f>
        <v>45</v>
      </c>
      <c r="J65" s="149">
        <v>18</v>
      </c>
      <c r="K65" s="149">
        <v>27</v>
      </c>
      <c r="L65" s="149"/>
      <c r="M65" s="162">
        <f t="shared" si="29"/>
        <v>30</v>
      </c>
      <c r="N65" s="163"/>
      <c r="O65" s="149"/>
      <c r="P65" s="152"/>
      <c r="Q65" s="163"/>
      <c r="R65" s="149">
        <v>5</v>
      </c>
      <c r="S65" s="152"/>
      <c r="T65" s="163"/>
      <c r="U65" s="149"/>
      <c r="V65" s="152"/>
      <c r="W65" s="163"/>
      <c r="X65" s="149"/>
      <c r="Y65" s="169"/>
      <c r="AD65" s="13">
        <v>2</v>
      </c>
      <c r="AK65" s="436" t="s">
        <v>385</v>
      </c>
      <c r="AL65" s="434">
        <f>COUNTIF($D60:$D92,AL$9)</f>
        <v>1</v>
      </c>
      <c r="AM65" s="434">
        <f aca="true" t="shared" si="32" ref="AM65:AW65">COUNTIF($D60:$D92,AM$9)</f>
        <v>1</v>
      </c>
      <c r="AN65" s="434">
        <f t="shared" si="32"/>
        <v>1</v>
      </c>
      <c r="AO65" s="434">
        <f t="shared" si="32"/>
        <v>1</v>
      </c>
      <c r="AP65" s="434">
        <f t="shared" si="32"/>
        <v>2</v>
      </c>
      <c r="AQ65" s="434">
        <f t="shared" si="32"/>
        <v>3</v>
      </c>
      <c r="AR65" s="434">
        <f t="shared" si="32"/>
        <v>0</v>
      </c>
      <c r="AS65" s="434">
        <f t="shared" si="32"/>
        <v>0</v>
      </c>
      <c r="AT65" s="434">
        <f t="shared" si="32"/>
        <v>0</v>
      </c>
      <c r="AU65" s="434">
        <f t="shared" si="32"/>
        <v>1</v>
      </c>
      <c r="AV65" s="434">
        <f t="shared" si="32"/>
        <v>0</v>
      </c>
      <c r="AW65" s="434">
        <f t="shared" si="32"/>
        <v>0</v>
      </c>
      <c r="AZ65" s="436">
        <f t="shared" si="11"/>
      </c>
      <c r="BA65" s="436">
        <f t="shared" si="11"/>
      </c>
      <c r="BB65" s="436">
        <f t="shared" si="11"/>
      </c>
      <c r="BC65" s="436">
        <f t="shared" si="11"/>
      </c>
      <c r="BD65" s="436" t="str">
        <f t="shared" si="11"/>
        <v>так</v>
      </c>
      <c r="BE65" s="436">
        <f t="shared" si="11"/>
      </c>
      <c r="BF65" s="436">
        <f t="shared" si="17"/>
      </c>
      <c r="BG65" s="436">
        <f t="shared" si="17"/>
      </c>
      <c r="BH65" s="436">
        <f t="shared" si="17"/>
      </c>
      <c r="BI65" s="436">
        <f t="shared" si="17"/>
      </c>
      <c r="BJ65" s="436">
        <f t="shared" si="17"/>
      </c>
      <c r="BK65" s="436">
        <f t="shared" si="17"/>
      </c>
    </row>
    <row r="66" spans="1:63" s="13" customFormat="1" ht="15.75">
      <c r="A66" s="104" t="s">
        <v>211</v>
      </c>
      <c r="B66" s="175" t="s">
        <v>189</v>
      </c>
      <c r="C66" s="149" t="s">
        <v>361</v>
      </c>
      <c r="D66" s="149"/>
      <c r="E66" s="149"/>
      <c r="F66" s="177"/>
      <c r="G66" s="196">
        <v>2</v>
      </c>
      <c r="H66" s="149">
        <f>G66*30</f>
        <v>60</v>
      </c>
      <c r="I66" s="149">
        <f>SUMPRODUCT(N66:Y66,$N$7:$Y$7)</f>
        <v>36</v>
      </c>
      <c r="J66" s="149">
        <v>18</v>
      </c>
      <c r="K66" s="149">
        <v>18</v>
      </c>
      <c r="L66" s="149"/>
      <c r="M66" s="162">
        <f t="shared" si="29"/>
        <v>24</v>
      </c>
      <c r="N66" s="163"/>
      <c r="O66" s="149"/>
      <c r="P66" s="152"/>
      <c r="Q66" s="163"/>
      <c r="R66" s="149"/>
      <c r="S66" s="152">
        <v>4</v>
      </c>
      <c r="T66" s="163"/>
      <c r="U66" s="149"/>
      <c r="V66" s="152"/>
      <c r="W66" s="163"/>
      <c r="X66" s="149"/>
      <c r="Y66" s="169"/>
      <c r="AD66" s="13">
        <v>2</v>
      </c>
      <c r="AK66" s="436" t="s">
        <v>386</v>
      </c>
      <c r="AL66" s="434">
        <f>COUNTIF($E60:$E92,AL$9)</f>
        <v>0</v>
      </c>
      <c r="AM66" s="434">
        <f aca="true" t="shared" si="33" ref="AM66:AW66">COUNTIF($E60:$E92,AM$9)</f>
        <v>0</v>
      </c>
      <c r="AN66" s="434">
        <f t="shared" si="33"/>
        <v>0</v>
      </c>
      <c r="AO66" s="434">
        <f t="shared" si="33"/>
        <v>0</v>
      </c>
      <c r="AP66" s="434">
        <f t="shared" si="33"/>
        <v>0</v>
      </c>
      <c r="AQ66" s="434">
        <f t="shared" si="33"/>
        <v>0</v>
      </c>
      <c r="AR66" s="434">
        <f t="shared" si="33"/>
        <v>0</v>
      </c>
      <c r="AS66" s="434">
        <f t="shared" si="33"/>
        <v>0</v>
      </c>
      <c r="AT66" s="434">
        <f t="shared" si="33"/>
        <v>0</v>
      </c>
      <c r="AU66" s="434">
        <f t="shared" si="33"/>
        <v>0</v>
      </c>
      <c r="AV66" s="434">
        <f t="shared" si="33"/>
        <v>0</v>
      </c>
      <c r="AW66" s="434">
        <f t="shared" si="33"/>
        <v>0</v>
      </c>
      <c r="AZ66" s="436">
        <f t="shared" si="11"/>
      </c>
      <c r="BA66" s="436">
        <f t="shared" si="11"/>
      </c>
      <c r="BB66" s="436">
        <f t="shared" si="11"/>
      </c>
      <c r="BC66" s="436">
        <f t="shared" si="11"/>
      </c>
      <c r="BD66" s="436">
        <f t="shared" si="11"/>
      </c>
      <c r="BE66" s="436" t="str">
        <f t="shared" si="11"/>
        <v>так</v>
      </c>
      <c r="BF66" s="436">
        <f t="shared" si="17"/>
      </c>
      <c r="BG66" s="436">
        <f t="shared" si="17"/>
      </c>
      <c r="BH66" s="436">
        <f t="shared" si="17"/>
      </c>
      <c r="BI66" s="436">
        <f t="shared" si="17"/>
      </c>
      <c r="BJ66" s="436">
        <f t="shared" si="17"/>
      </c>
      <c r="BK66" s="436">
        <f t="shared" si="17"/>
      </c>
    </row>
    <row r="67" spans="1:63" s="13" customFormat="1" ht="31.5">
      <c r="A67" s="104" t="s">
        <v>212</v>
      </c>
      <c r="B67" s="175" t="s">
        <v>202</v>
      </c>
      <c r="C67" s="149"/>
      <c r="D67" s="149"/>
      <c r="E67" s="149"/>
      <c r="F67" s="177" t="s">
        <v>361</v>
      </c>
      <c r="G67" s="196">
        <v>1</v>
      </c>
      <c r="H67" s="149">
        <f>G67*30</f>
        <v>30</v>
      </c>
      <c r="I67" s="149">
        <f>SUMPRODUCT(N67:Y67,$N$7:$Y$7)</f>
        <v>18</v>
      </c>
      <c r="J67" s="149"/>
      <c r="K67" s="149"/>
      <c r="L67" s="149">
        <v>18</v>
      </c>
      <c r="M67" s="162">
        <f t="shared" si="29"/>
        <v>12</v>
      </c>
      <c r="N67" s="163"/>
      <c r="O67" s="149"/>
      <c r="P67" s="152"/>
      <c r="Q67" s="163"/>
      <c r="R67" s="149"/>
      <c r="S67" s="152">
        <v>2</v>
      </c>
      <c r="T67" s="163"/>
      <c r="U67" s="149"/>
      <c r="V67" s="152"/>
      <c r="W67" s="163"/>
      <c r="X67" s="149"/>
      <c r="Y67" s="169"/>
      <c r="AD67" s="13">
        <v>2</v>
      </c>
      <c r="AK67" s="436" t="s">
        <v>387</v>
      </c>
      <c r="AL67" s="434">
        <f>COUNTIF($F60:$F92,AL$9)</f>
        <v>0</v>
      </c>
      <c r="AM67" s="434">
        <f aca="true" t="shared" si="34" ref="AM67:AW67">COUNTIF($F60:$F92,AM$9)</f>
        <v>0</v>
      </c>
      <c r="AN67" s="434">
        <f t="shared" si="34"/>
        <v>0</v>
      </c>
      <c r="AO67" s="434">
        <f t="shared" si="34"/>
        <v>1</v>
      </c>
      <c r="AP67" s="434">
        <f t="shared" si="34"/>
        <v>0</v>
      </c>
      <c r="AQ67" s="434">
        <f t="shared" si="34"/>
        <v>1</v>
      </c>
      <c r="AR67" s="434">
        <f t="shared" si="34"/>
        <v>0</v>
      </c>
      <c r="AS67" s="434">
        <f t="shared" si="34"/>
        <v>1</v>
      </c>
      <c r="AT67" s="434">
        <f t="shared" si="34"/>
        <v>0</v>
      </c>
      <c r="AU67" s="434">
        <f t="shared" si="34"/>
        <v>0</v>
      </c>
      <c r="AV67" s="434">
        <f t="shared" si="34"/>
        <v>1</v>
      </c>
      <c r="AW67" s="434">
        <f t="shared" si="34"/>
        <v>0</v>
      </c>
      <c r="AZ67" s="436">
        <f t="shared" si="11"/>
      </c>
      <c r="BA67" s="436">
        <f t="shared" si="11"/>
      </c>
      <c r="BB67" s="436">
        <f t="shared" si="11"/>
      </c>
      <c r="BC67" s="436">
        <f t="shared" si="11"/>
      </c>
      <c r="BD67" s="436">
        <f t="shared" si="11"/>
      </c>
      <c r="BE67" s="436" t="str">
        <f t="shared" si="11"/>
        <v>так</v>
      </c>
      <c r="BF67" s="436">
        <f t="shared" si="17"/>
      </c>
      <c r="BG67" s="436">
        <f t="shared" si="17"/>
      </c>
      <c r="BH67" s="436">
        <f t="shared" si="17"/>
      </c>
      <c r="BI67" s="436">
        <f t="shared" si="17"/>
      </c>
      <c r="BJ67" s="436">
        <f t="shared" si="17"/>
      </c>
      <c r="BK67" s="436">
        <f t="shared" si="17"/>
      </c>
    </row>
    <row r="68" spans="1:63" s="13" customFormat="1" ht="15.75">
      <c r="A68" s="104" t="s">
        <v>209</v>
      </c>
      <c r="B68" s="175" t="s">
        <v>190</v>
      </c>
      <c r="C68" s="149">
        <v>7</v>
      </c>
      <c r="D68" s="149"/>
      <c r="E68" s="149"/>
      <c r="F68" s="177"/>
      <c r="G68" s="196">
        <f t="shared" si="30"/>
        <v>4.5</v>
      </c>
      <c r="H68" s="192">
        <v>135</v>
      </c>
      <c r="I68" s="149">
        <f>SUMPRODUCT(N68:Y68,$N$7:$Y$7)</f>
        <v>60</v>
      </c>
      <c r="J68" s="149">
        <v>30</v>
      </c>
      <c r="K68" s="149">
        <v>30</v>
      </c>
      <c r="L68" s="149"/>
      <c r="M68" s="162">
        <f t="shared" si="29"/>
        <v>75</v>
      </c>
      <c r="N68" s="163"/>
      <c r="O68" s="149"/>
      <c r="P68" s="152"/>
      <c r="Q68" s="163"/>
      <c r="R68" s="149"/>
      <c r="S68" s="152"/>
      <c r="T68" s="163"/>
      <c r="U68" s="149"/>
      <c r="V68" s="152"/>
      <c r="W68" s="163">
        <v>4</v>
      </c>
      <c r="X68" s="149"/>
      <c r="Y68" s="169"/>
      <c r="AD68" s="13">
        <v>4</v>
      </c>
      <c r="AZ68" s="436">
        <f t="shared" si="11"/>
      </c>
      <c r="BA68" s="436">
        <f t="shared" si="11"/>
      </c>
      <c r="BB68" s="436">
        <f t="shared" si="11"/>
      </c>
      <c r="BC68" s="436">
        <f t="shared" si="11"/>
      </c>
      <c r="BD68" s="436">
        <f t="shared" si="11"/>
      </c>
      <c r="BE68" s="436">
        <f t="shared" si="11"/>
      </c>
      <c r="BF68" s="436">
        <f t="shared" si="17"/>
      </c>
      <c r="BG68" s="436">
        <f t="shared" si="17"/>
      </c>
      <c r="BH68" s="436">
        <f t="shared" si="17"/>
      </c>
      <c r="BI68" s="436" t="str">
        <f t="shared" si="17"/>
        <v>так</v>
      </c>
      <c r="BJ68" s="436">
        <f t="shared" si="17"/>
      </c>
      <c r="BK68" s="436">
        <f t="shared" si="17"/>
      </c>
    </row>
    <row r="69" spans="1:63" s="13" customFormat="1" ht="15.75">
      <c r="A69" s="104" t="s">
        <v>213</v>
      </c>
      <c r="B69" s="175" t="s">
        <v>191</v>
      </c>
      <c r="C69" s="149"/>
      <c r="D69" s="149"/>
      <c r="E69" s="149"/>
      <c r="F69" s="177"/>
      <c r="G69" s="196">
        <f t="shared" si="30"/>
        <v>6</v>
      </c>
      <c r="H69" s="192">
        <v>180</v>
      </c>
      <c r="I69" s="149">
        <f>SUM(I70:I71)</f>
        <v>78</v>
      </c>
      <c r="J69" s="149">
        <f>SUM(J70:J71)</f>
        <v>30</v>
      </c>
      <c r="K69" s="149">
        <f>SUM(K70:K71)</f>
        <v>30</v>
      </c>
      <c r="L69" s="149">
        <v>18</v>
      </c>
      <c r="M69" s="162">
        <f>SUM(M70:M71)</f>
        <v>102</v>
      </c>
      <c r="N69" s="163"/>
      <c r="O69" s="149"/>
      <c r="P69" s="152"/>
      <c r="Q69" s="163"/>
      <c r="R69" s="149"/>
      <c r="S69" s="152"/>
      <c r="T69" s="163"/>
      <c r="U69" s="149"/>
      <c r="V69" s="152"/>
      <c r="W69" s="163"/>
      <c r="X69" s="149"/>
      <c r="Y69" s="169"/>
      <c r="AZ69" s="436">
        <f t="shared" si="11"/>
      </c>
      <c r="BA69" s="436">
        <f t="shared" si="11"/>
      </c>
      <c r="BB69" s="436">
        <f t="shared" si="11"/>
      </c>
      <c r="BC69" s="436">
        <f t="shared" si="11"/>
      </c>
      <c r="BD69" s="436">
        <f t="shared" si="11"/>
      </c>
      <c r="BE69" s="436">
        <f t="shared" si="11"/>
      </c>
      <c r="BF69" s="436">
        <f t="shared" si="17"/>
      </c>
      <c r="BG69" s="436">
        <f t="shared" si="17"/>
      </c>
      <c r="BH69" s="436">
        <f t="shared" si="17"/>
      </c>
      <c r="BI69" s="436">
        <f t="shared" si="17"/>
      </c>
      <c r="BJ69" s="436">
        <f t="shared" si="17"/>
      </c>
      <c r="BK69" s="436">
        <f t="shared" si="17"/>
      </c>
    </row>
    <row r="70" spans="1:63" s="13" customFormat="1" ht="15.75">
      <c r="A70" s="104" t="s">
        <v>215</v>
      </c>
      <c r="B70" s="175" t="s">
        <v>191</v>
      </c>
      <c r="C70" s="176">
        <v>7</v>
      </c>
      <c r="D70" s="149"/>
      <c r="E70" s="149"/>
      <c r="F70" s="177"/>
      <c r="G70" s="196">
        <f t="shared" si="30"/>
        <v>4.5</v>
      </c>
      <c r="H70" s="192">
        <v>135</v>
      </c>
      <c r="I70" s="149">
        <f>SUMPRODUCT(N70:Y70,$N$7:$Y$7)</f>
        <v>60</v>
      </c>
      <c r="J70" s="149">
        <v>30</v>
      </c>
      <c r="K70" s="149">
        <v>30</v>
      </c>
      <c r="L70" s="149"/>
      <c r="M70" s="162">
        <f>H70-I70</f>
        <v>75</v>
      </c>
      <c r="N70" s="163"/>
      <c r="O70" s="149"/>
      <c r="P70" s="152"/>
      <c r="Q70" s="163"/>
      <c r="R70" s="149"/>
      <c r="S70" s="152"/>
      <c r="T70" s="163"/>
      <c r="U70" s="149"/>
      <c r="V70" s="152"/>
      <c r="W70" s="163">
        <v>4</v>
      </c>
      <c r="X70" s="149"/>
      <c r="Y70" s="169"/>
      <c r="AD70" s="13">
        <v>4</v>
      </c>
      <c r="AZ70" s="436">
        <f t="shared" si="11"/>
      </c>
      <c r="BA70" s="436">
        <f t="shared" si="11"/>
      </c>
      <c r="BB70" s="436">
        <f t="shared" si="11"/>
      </c>
      <c r="BC70" s="436">
        <f t="shared" si="11"/>
      </c>
      <c r="BD70" s="436">
        <f t="shared" si="11"/>
      </c>
      <c r="BE70" s="436">
        <f t="shared" si="11"/>
      </c>
      <c r="BF70" s="436">
        <f t="shared" si="17"/>
      </c>
      <c r="BG70" s="436">
        <f t="shared" si="17"/>
      </c>
      <c r="BH70" s="436">
        <f t="shared" si="17"/>
      </c>
      <c r="BI70" s="436" t="str">
        <f t="shared" si="17"/>
        <v>так</v>
      </c>
      <c r="BJ70" s="436">
        <f t="shared" si="17"/>
      </c>
      <c r="BK70" s="436">
        <f t="shared" si="17"/>
      </c>
    </row>
    <row r="71" spans="1:63" s="13" customFormat="1" ht="15.75">
      <c r="A71" s="104" t="s">
        <v>216</v>
      </c>
      <c r="B71" s="175" t="s">
        <v>201</v>
      </c>
      <c r="C71" s="149"/>
      <c r="D71" s="149"/>
      <c r="E71" s="149"/>
      <c r="F71" s="177" t="s">
        <v>364</v>
      </c>
      <c r="G71" s="196">
        <f t="shared" si="30"/>
        <v>1.5</v>
      </c>
      <c r="H71" s="192">
        <v>45</v>
      </c>
      <c r="I71" s="149">
        <f>SUMPRODUCT(N71:Y71,$N$7:$Y$7)</f>
        <v>18</v>
      </c>
      <c r="J71" s="149"/>
      <c r="K71" s="149"/>
      <c r="L71" s="149">
        <v>18</v>
      </c>
      <c r="M71" s="162">
        <f>H71-I71</f>
        <v>27</v>
      </c>
      <c r="N71" s="163"/>
      <c r="O71" s="149"/>
      <c r="P71" s="152"/>
      <c r="Q71" s="163"/>
      <c r="R71" s="149"/>
      <c r="S71" s="152"/>
      <c r="T71" s="163"/>
      <c r="U71" s="149"/>
      <c r="V71" s="152"/>
      <c r="W71" s="163"/>
      <c r="X71" s="149">
        <v>2</v>
      </c>
      <c r="Y71" s="169"/>
      <c r="AD71" s="13">
        <v>4</v>
      </c>
      <c r="AZ71" s="436">
        <f t="shared" si="11"/>
      </c>
      <c r="BA71" s="436">
        <f aca="true" t="shared" si="35" ref="AZ71:BE115">IF(O71&lt;&gt;0,"так","")</f>
      </c>
      <c r="BB71" s="436">
        <f t="shared" si="35"/>
      </c>
      <c r="BC71" s="436">
        <f t="shared" si="35"/>
      </c>
      <c r="BD71" s="436">
        <f t="shared" si="35"/>
      </c>
      <c r="BE71" s="436">
        <f t="shared" si="35"/>
      </c>
      <c r="BF71" s="436">
        <f t="shared" si="17"/>
      </c>
      <c r="BG71" s="436">
        <f t="shared" si="17"/>
      </c>
      <c r="BH71" s="436">
        <f t="shared" si="17"/>
      </c>
      <c r="BI71" s="436">
        <f t="shared" si="17"/>
      </c>
      <c r="BJ71" s="436" t="str">
        <f t="shared" si="17"/>
        <v>так</v>
      </c>
      <c r="BK71" s="436">
        <f t="shared" si="17"/>
      </c>
    </row>
    <row r="72" spans="1:63" s="13" customFormat="1" ht="15.75">
      <c r="A72" s="104" t="s">
        <v>214</v>
      </c>
      <c r="B72" s="175" t="s">
        <v>192</v>
      </c>
      <c r="C72" s="149"/>
      <c r="D72" s="149"/>
      <c r="E72" s="149"/>
      <c r="F72" s="177"/>
      <c r="G72" s="196">
        <f t="shared" si="30"/>
        <v>7.5</v>
      </c>
      <c r="H72" s="149">
        <f aca="true" t="shared" si="36" ref="H72:M72">SUM(H73:H76)</f>
        <v>225</v>
      </c>
      <c r="I72" s="149">
        <f t="shared" si="36"/>
        <v>126</v>
      </c>
      <c r="J72" s="149">
        <f t="shared" si="36"/>
        <v>51</v>
      </c>
      <c r="K72" s="149">
        <f t="shared" si="36"/>
        <v>57</v>
      </c>
      <c r="L72" s="149">
        <f t="shared" si="36"/>
        <v>18</v>
      </c>
      <c r="M72" s="149">
        <f t="shared" si="36"/>
        <v>99</v>
      </c>
      <c r="N72" s="163"/>
      <c r="O72" s="149"/>
      <c r="P72" s="152"/>
      <c r="Q72" s="163"/>
      <c r="R72" s="149"/>
      <c r="S72" s="152"/>
      <c r="T72" s="163"/>
      <c r="U72" s="149"/>
      <c r="V72" s="152"/>
      <c r="W72" s="163"/>
      <c r="X72" s="149"/>
      <c r="Y72" s="169"/>
      <c r="AZ72" s="436">
        <f t="shared" si="35"/>
      </c>
      <c r="BA72" s="436">
        <f t="shared" si="35"/>
      </c>
      <c r="BB72" s="436">
        <f t="shared" si="35"/>
      </c>
      <c r="BC72" s="436">
        <f t="shared" si="35"/>
      </c>
      <c r="BD72" s="436">
        <f t="shared" si="35"/>
      </c>
      <c r="BE72" s="436">
        <f t="shared" si="35"/>
      </c>
      <c r="BF72" s="436">
        <f t="shared" si="17"/>
      </c>
      <c r="BG72" s="436">
        <f t="shared" si="17"/>
      </c>
      <c r="BH72" s="436">
        <f t="shared" si="17"/>
      </c>
      <c r="BI72" s="436">
        <f t="shared" si="17"/>
      </c>
      <c r="BJ72" s="436">
        <f t="shared" si="17"/>
      </c>
      <c r="BK72" s="436">
        <f t="shared" si="17"/>
      </c>
    </row>
    <row r="73" spans="1:63" s="13" customFormat="1" ht="15.75">
      <c r="A73" s="104" t="s">
        <v>218</v>
      </c>
      <c r="B73" s="175" t="s">
        <v>193</v>
      </c>
      <c r="C73" s="149"/>
      <c r="D73" s="149"/>
      <c r="E73" s="149"/>
      <c r="F73" s="177"/>
      <c r="G73" s="196">
        <f t="shared" si="30"/>
        <v>1.5</v>
      </c>
      <c r="H73" s="192">
        <v>45</v>
      </c>
      <c r="I73" s="149">
        <f>SUMPRODUCT(N73:Y73,$N$7:$Y$7)</f>
        <v>27</v>
      </c>
      <c r="J73" s="149">
        <v>18</v>
      </c>
      <c r="K73" s="149">
        <v>9</v>
      </c>
      <c r="L73" s="149"/>
      <c r="M73" s="162">
        <f>H73-I73</f>
        <v>18</v>
      </c>
      <c r="N73" s="163"/>
      <c r="O73" s="149"/>
      <c r="P73" s="152"/>
      <c r="Q73" s="163"/>
      <c r="R73" s="149">
        <v>3</v>
      </c>
      <c r="S73" s="152"/>
      <c r="T73" s="163"/>
      <c r="U73" s="149"/>
      <c r="V73" s="152"/>
      <c r="W73" s="163"/>
      <c r="X73" s="149"/>
      <c r="Y73" s="169"/>
      <c r="AD73" s="13">
        <v>2</v>
      </c>
      <c r="AZ73" s="436">
        <f t="shared" si="35"/>
      </c>
      <c r="BA73" s="436">
        <f t="shared" si="35"/>
      </c>
      <c r="BB73" s="436">
        <f t="shared" si="35"/>
      </c>
      <c r="BC73" s="436">
        <f t="shared" si="35"/>
      </c>
      <c r="BD73" s="436" t="str">
        <f t="shared" si="35"/>
        <v>так</v>
      </c>
      <c r="BE73" s="436">
        <f t="shared" si="35"/>
      </c>
      <c r="BF73" s="436">
        <f t="shared" si="17"/>
      </c>
      <c r="BG73" s="436">
        <f t="shared" si="17"/>
      </c>
      <c r="BH73" s="436">
        <f t="shared" si="17"/>
      </c>
      <c r="BI73" s="436">
        <f aca="true" t="shared" si="37" ref="BF73:BK117">IF(W73&lt;&gt;0,"так","")</f>
      </c>
      <c r="BJ73" s="436">
        <f t="shared" si="37"/>
      </c>
      <c r="BK73" s="436">
        <f t="shared" si="37"/>
      </c>
    </row>
    <row r="74" spans="1:63" s="13" customFormat="1" ht="15.75">
      <c r="A74" s="104" t="s">
        <v>219</v>
      </c>
      <c r="B74" s="175" t="s">
        <v>193</v>
      </c>
      <c r="C74" s="149"/>
      <c r="D74" s="149" t="s">
        <v>361</v>
      </c>
      <c r="E74" s="149"/>
      <c r="F74" s="177"/>
      <c r="G74" s="196">
        <f t="shared" si="30"/>
        <v>2</v>
      </c>
      <c r="H74" s="192">
        <v>60</v>
      </c>
      <c r="I74" s="149">
        <f>SUMPRODUCT(N74:Y74,$N$7:$Y$7)</f>
        <v>36</v>
      </c>
      <c r="J74" s="149">
        <v>18</v>
      </c>
      <c r="K74" s="149">
        <v>18</v>
      </c>
      <c r="L74" s="149"/>
      <c r="M74" s="162">
        <f>H74-I74</f>
        <v>24</v>
      </c>
      <c r="N74" s="163"/>
      <c r="O74" s="149"/>
      <c r="P74" s="152"/>
      <c r="Q74" s="163"/>
      <c r="R74" s="149"/>
      <c r="S74" s="152">
        <v>4</v>
      </c>
      <c r="T74" s="163"/>
      <c r="U74" s="149"/>
      <c r="V74" s="152"/>
      <c r="W74" s="163"/>
      <c r="X74" s="149"/>
      <c r="Y74" s="169"/>
      <c r="AD74" s="13">
        <v>2</v>
      </c>
      <c r="AZ74" s="436">
        <f t="shared" si="35"/>
      </c>
      <c r="BA74" s="436">
        <f t="shared" si="35"/>
      </c>
      <c r="BB74" s="436">
        <f t="shared" si="35"/>
      </c>
      <c r="BC74" s="436">
        <f t="shared" si="35"/>
      </c>
      <c r="BD74" s="436">
        <f t="shared" si="35"/>
      </c>
      <c r="BE74" s="436" t="str">
        <f t="shared" si="35"/>
        <v>так</v>
      </c>
      <c r="BF74" s="436">
        <f t="shared" si="37"/>
      </c>
      <c r="BG74" s="436">
        <f t="shared" si="37"/>
      </c>
      <c r="BH74" s="436">
        <f t="shared" si="37"/>
      </c>
      <c r="BI74" s="436">
        <f t="shared" si="37"/>
      </c>
      <c r="BJ74" s="436">
        <f t="shared" si="37"/>
      </c>
      <c r="BK74" s="436">
        <f t="shared" si="37"/>
      </c>
    </row>
    <row r="75" spans="1:63" s="13" customFormat="1" ht="15.75">
      <c r="A75" s="104" t="s">
        <v>220</v>
      </c>
      <c r="B75" s="175" t="s">
        <v>193</v>
      </c>
      <c r="C75" s="149">
        <v>5</v>
      </c>
      <c r="D75" s="149"/>
      <c r="E75" s="149"/>
      <c r="F75" s="177"/>
      <c r="G75" s="196">
        <f t="shared" si="30"/>
        <v>3</v>
      </c>
      <c r="H75" s="192">
        <v>90</v>
      </c>
      <c r="I75" s="149">
        <f>SUMPRODUCT(N75:Y75,$N$7:$Y$7)</f>
        <v>45</v>
      </c>
      <c r="J75" s="149">
        <v>15</v>
      </c>
      <c r="K75" s="149">
        <v>30</v>
      </c>
      <c r="L75" s="149"/>
      <c r="M75" s="162">
        <f>H75-I75</f>
        <v>45</v>
      </c>
      <c r="N75" s="163"/>
      <c r="O75" s="149"/>
      <c r="P75" s="152"/>
      <c r="Q75" s="163"/>
      <c r="R75" s="149"/>
      <c r="S75" s="152"/>
      <c r="T75" s="163">
        <v>3</v>
      </c>
      <c r="U75" s="149"/>
      <c r="V75" s="152"/>
      <c r="W75" s="163"/>
      <c r="X75" s="149"/>
      <c r="Y75" s="169"/>
      <c r="AD75" s="13">
        <v>3</v>
      </c>
      <c r="AZ75" s="436">
        <f t="shared" si="35"/>
      </c>
      <c r="BA75" s="436">
        <f t="shared" si="35"/>
      </c>
      <c r="BB75" s="436">
        <f t="shared" si="35"/>
      </c>
      <c r="BC75" s="436">
        <f t="shared" si="35"/>
      </c>
      <c r="BD75" s="436">
        <f t="shared" si="35"/>
      </c>
      <c r="BE75" s="436">
        <f t="shared" si="35"/>
      </c>
      <c r="BF75" s="436" t="str">
        <f t="shared" si="37"/>
        <v>так</v>
      </c>
      <c r="BG75" s="436">
        <f t="shared" si="37"/>
      </c>
      <c r="BH75" s="436">
        <f t="shared" si="37"/>
      </c>
      <c r="BI75" s="436">
        <f t="shared" si="37"/>
      </c>
      <c r="BJ75" s="436">
        <f t="shared" si="37"/>
      </c>
      <c r="BK75" s="436">
        <f t="shared" si="37"/>
      </c>
    </row>
    <row r="76" spans="1:63" s="13" customFormat="1" ht="15.75">
      <c r="A76" s="104" t="s">
        <v>220</v>
      </c>
      <c r="B76" s="175" t="s">
        <v>203</v>
      </c>
      <c r="C76" s="149"/>
      <c r="D76" s="149"/>
      <c r="E76" s="149"/>
      <c r="F76" s="177" t="s">
        <v>362</v>
      </c>
      <c r="G76" s="196">
        <v>1</v>
      </c>
      <c r="H76" s="192">
        <v>30</v>
      </c>
      <c r="I76" s="149">
        <f>SUMPRODUCT(N76:Y76,$N$7:$Y$7)</f>
        <v>18</v>
      </c>
      <c r="J76" s="149"/>
      <c r="K76" s="149"/>
      <c r="L76" s="149">
        <v>18</v>
      </c>
      <c r="M76" s="162">
        <f>H76-I76</f>
        <v>12</v>
      </c>
      <c r="N76" s="163"/>
      <c r="O76" s="149"/>
      <c r="P76" s="152"/>
      <c r="Q76" s="163"/>
      <c r="R76" s="149"/>
      <c r="S76" s="152"/>
      <c r="T76" s="163"/>
      <c r="U76" s="149">
        <v>2</v>
      </c>
      <c r="V76" s="152"/>
      <c r="W76" s="163"/>
      <c r="X76" s="149"/>
      <c r="Y76" s="169"/>
      <c r="AD76" s="13">
        <v>3</v>
      </c>
      <c r="AZ76" s="436">
        <f t="shared" si="35"/>
      </c>
      <c r="BA76" s="436">
        <f t="shared" si="35"/>
      </c>
      <c r="BB76" s="436">
        <f t="shared" si="35"/>
      </c>
      <c r="BC76" s="436">
        <f t="shared" si="35"/>
      </c>
      <c r="BD76" s="436">
        <f t="shared" si="35"/>
      </c>
      <c r="BE76" s="436">
        <f t="shared" si="35"/>
      </c>
      <c r="BF76" s="436">
        <f t="shared" si="37"/>
      </c>
      <c r="BG76" s="436" t="str">
        <f t="shared" si="37"/>
        <v>так</v>
      </c>
      <c r="BH76" s="436">
        <f t="shared" si="37"/>
      </c>
      <c r="BI76" s="436">
        <f t="shared" si="37"/>
      </c>
      <c r="BJ76" s="436">
        <f t="shared" si="37"/>
      </c>
      <c r="BK76" s="436">
        <f t="shared" si="37"/>
      </c>
    </row>
    <row r="77" spans="1:63" s="13" customFormat="1" ht="15.75">
      <c r="A77" s="104" t="s">
        <v>217</v>
      </c>
      <c r="B77" s="175" t="s">
        <v>194</v>
      </c>
      <c r="C77" s="149"/>
      <c r="D77" s="149"/>
      <c r="E77" s="149"/>
      <c r="F77" s="177"/>
      <c r="G77" s="196">
        <f t="shared" si="30"/>
        <v>6</v>
      </c>
      <c r="H77" s="149">
        <f>SUM(H78:H79)</f>
        <v>180</v>
      </c>
      <c r="I77" s="149">
        <f>SUM(I78:I79)</f>
        <v>96</v>
      </c>
      <c r="J77" s="149">
        <f>SUM(J78:J79)</f>
        <v>48</v>
      </c>
      <c r="K77" s="149">
        <f>SUM(K78:K79)</f>
        <v>48</v>
      </c>
      <c r="L77" s="149"/>
      <c r="M77" s="162">
        <f>SUM(M78:M79)</f>
        <v>84</v>
      </c>
      <c r="N77" s="163"/>
      <c r="O77" s="149"/>
      <c r="P77" s="152"/>
      <c r="Q77" s="163"/>
      <c r="R77" s="149"/>
      <c r="S77" s="152"/>
      <c r="T77" s="163"/>
      <c r="U77" s="149"/>
      <c r="V77" s="152"/>
      <c r="W77" s="163"/>
      <c r="X77" s="149"/>
      <c r="Y77" s="169"/>
      <c r="AZ77" s="436">
        <f t="shared" si="35"/>
      </c>
      <c r="BA77" s="436">
        <f t="shared" si="35"/>
      </c>
      <c r="BB77" s="436">
        <f t="shared" si="35"/>
      </c>
      <c r="BC77" s="436">
        <f t="shared" si="35"/>
      </c>
      <c r="BD77" s="436">
        <f t="shared" si="35"/>
      </c>
      <c r="BE77" s="436">
        <f t="shared" si="35"/>
      </c>
      <c r="BF77" s="436">
        <f t="shared" si="37"/>
      </c>
      <c r="BG77" s="436">
        <f t="shared" si="37"/>
      </c>
      <c r="BH77" s="436">
        <f t="shared" si="37"/>
      </c>
      <c r="BI77" s="436">
        <f t="shared" si="37"/>
      </c>
      <c r="BJ77" s="436">
        <f t="shared" si="37"/>
      </c>
      <c r="BK77" s="436">
        <f t="shared" si="37"/>
      </c>
    </row>
    <row r="78" spans="1:63" s="13" customFormat="1" ht="15.75">
      <c r="A78" s="104" t="s">
        <v>223</v>
      </c>
      <c r="B78" s="175" t="s">
        <v>194</v>
      </c>
      <c r="C78" s="149"/>
      <c r="D78" s="149" t="s">
        <v>361</v>
      </c>
      <c r="E78" s="149"/>
      <c r="F78" s="177"/>
      <c r="G78" s="196">
        <f t="shared" si="30"/>
        <v>2.5</v>
      </c>
      <c r="H78" s="192">
        <v>75</v>
      </c>
      <c r="I78" s="149">
        <f>SUMPRODUCT(N78:Y78,$N$7:$Y$7)</f>
        <v>36</v>
      </c>
      <c r="J78" s="149">
        <v>18</v>
      </c>
      <c r="K78" s="149">
        <v>18</v>
      </c>
      <c r="L78" s="149"/>
      <c r="M78" s="162">
        <f>H78-I78</f>
        <v>39</v>
      </c>
      <c r="N78" s="163"/>
      <c r="O78" s="149"/>
      <c r="P78" s="152"/>
      <c r="Q78" s="163"/>
      <c r="R78" s="149"/>
      <c r="S78" s="152">
        <v>4</v>
      </c>
      <c r="T78" s="163"/>
      <c r="U78" s="149"/>
      <c r="V78" s="152"/>
      <c r="W78" s="163"/>
      <c r="X78" s="149"/>
      <c r="Y78" s="169"/>
      <c r="AD78" s="13">
        <v>2</v>
      </c>
      <c r="AZ78" s="436">
        <f t="shared" si="35"/>
      </c>
      <c r="BA78" s="436">
        <f t="shared" si="35"/>
      </c>
      <c r="BB78" s="436">
        <f t="shared" si="35"/>
      </c>
      <c r="BC78" s="436">
        <f t="shared" si="35"/>
      </c>
      <c r="BD78" s="436">
        <f t="shared" si="35"/>
      </c>
      <c r="BE78" s="436" t="str">
        <f t="shared" si="35"/>
        <v>так</v>
      </c>
      <c r="BF78" s="436">
        <f t="shared" si="37"/>
      </c>
      <c r="BG78" s="436">
        <f t="shared" si="37"/>
      </c>
      <c r="BH78" s="436">
        <f t="shared" si="37"/>
      </c>
      <c r="BI78" s="436">
        <f t="shared" si="37"/>
      </c>
      <c r="BJ78" s="436">
        <f t="shared" si="37"/>
      </c>
      <c r="BK78" s="436">
        <f t="shared" si="37"/>
      </c>
    </row>
    <row r="79" spans="1:63" s="13" customFormat="1" ht="15.75">
      <c r="A79" s="104" t="s">
        <v>224</v>
      </c>
      <c r="B79" s="175" t="s">
        <v>194</v>
      </c>
      <c r="C79" s="149">
        <v>5</v>
      </c>
      <c r="D79" s="149"/>
      <c r="E79" s="149"/>
      <c r="F79" s="177"/>
      <c r="G79" s="196">
        <v>3.5</v>
      </c>
      <c r="H79" s="192">
        <f>30*G79</f>
        <v>105</v>
      </c>
      <c r="I79" s="149">
        <f>SUMPRODUCT(N79:Y79,$N$7:$Y$7)</f>
        <v>60</v>
      </c>
      <c r="J79" s="149">
        <v>30</v>
      </c>
      <c r="K79" s="149">
        <v>30</v>
      </c>
      <c r="L79" s="149"/>
      <c r="M79" s="162">
        <f>H79-I79</f>
        <v>45</v>
      </c>
      <c r="N79" s="163"/>
      <c r="O79" s="149"/>
      <c r="P79" s="152"/>
      <c r="Q79" s="163"/>
      <c r="R79" s="149"/>
      <c r="S79" s="152"/>
      <c r="T79" s="163">
        <v>4</v>
      </c>
      <c r="U79" s="149"/>
      <c r="V79" s="152"/>
      <c r="W79" s="163"/>
      <c r="X79" s="149"/>
      <c r="Y79" s="169"/>
      <c r="AD79" s="13">
        <v>3</v>
      </c>
      <c r="AZ79" s="436">
        <f t="shared" si="35"/>
      </c>
      <c r="BA79" s="436">
        <f t="shared" si="35"/>
      </c>
      <c r="BB79" s="436">
        <f t="shared" si="35"/>
      </c>
      <c r="BC79" s="436">
        <f t="shared" si="35"/>
      </c>
      <c r="BD79" s="436">
        <f t="shared" si="35"/>
      </c>
      <c r="BE79" s="436">
        <f t="shared" si="35"/>
      </c>
      <c r="BF79" s="436" t="str">
        <f t="shared" si="37"/>
        <v>так</v>
      </c>
      <c r="BG79" s="436">
        <f t="shared" si="37"/>
      </c>
      <c r="BH79" s="436">
        <f t="shared" si="37"/>
      </c>
      <c r="BI79" s="436">
        <f t="shared" si="37"/>
      </c>
      <c r="BJ79" s="436">
        <f t="shared" si="37"/>
      </c>
      <c r="BK79" s="436">
        <f t="shared" si="37"/>
      </c>
    </row>
    <row r="80" spans="1:63" s="13" customFormat="1" ht="16.5" customHeight="1">
      <c r="A80" s="104" t="s">
        <v>221</v>
      </c>
      <c r="B80" s="175" t="s">
        <v>257</v>
      </c>
      <c r="C80" s="149"/>
      <c r="D80" s="149"/>
      <c r="E80" s="149"/>
      <c r="F80" s="177"/>
      <c r="G80" s="196">
        <f>SUM(G81:G82)</f>
        <v>4</v>
      </c>
      <c r="H80" s="192">
        <f>SUM(H81:H82)</f>
        <v>120</v>
      </c>
      <c r="I80" s="192">
        <f>SUM(I81:I82)</f>
        <v>51</v>
      </c>
      <c r="J80" s="192">
        <f>SUM(J81:J82)</f>
        <v>34</v>
      </c>
      <c r="K80" s="192">
        <f>SUM(K81:K82)</f>
        <v>9</v>
      </c>
      <c r="L80" s="149">
        <v>8</v>
      </c>
      <c r="M80" s="192">
        <f>SUM(M81:M82)</f>
        <v>69</v>
      </c>
      <c r="N80" s="163"/>
      <c r="O80" s="149"/>
      <c r="P80" s="152"/>
      <c r="Q80" s="163"/>
      <c r="R80" s="149"/>
      <c r="S80" s="152"/>
      <c r="T80" s="163"/>
      <c r="U80" s="149"/>
      <c r="V80" s="152"/>
      <c r="W80" s="163"/>
      <c r="X80" s="149"/>
      <c r="Y80" s="169"/>
      <c r="AZ80" s="436">
        <f t="shared" si="35"/>
      </c>
      <c r="BA80" s="436">
        <f t="shared" si="35"/>
      </c>
      <c r="BB80" s="436">
        <f t="shared" si="35"/>
      </c>
      <c r="BC80" s="436">
        <f t="shared" si="35"/>
      </c>
      <c r="BD80" s="436">
        <f t="shared" si="35"/>
      </c>
      <c r="BE80" s="436">
        <f t="shared" si="35"/>
      </c>
      <c r="BF80" s="436">
        <f t="shared" si="37"/>
      </c>
      <c r="BG80" s="436">
        <f t="shared" si="37"/>
      </c>
      <c r="BH80" s="436">
        <f t="shared" si="37"/>
      </c>
      <c r="BI80" s="436">
        <f t="shared" si="37"/>
      </c>
      <c r="BJ80" s="436">
        <f t="shared" si="37"/>
      </c>
      <c r="BK80" s="436">
        <f t="shared" si="37"/>
      </c>
    </row>
    <row r="81" spans="1:63" s="13" customFormat="1" ht="15.75">
      <c r="A81" s="104" t="s">
        <v>258</v>
      </c>
      <c r="B81" s="175" t="s">
        <v>284</v>
      </c>
      <c r="C81" s="149"/>
      <c r="D81" s="149" t="s">
        <v>361</v>
      </c>
      <c r="E81" s="42"/>
      <c r="F81" s="157"/>
      <c r="G81" s="196">
        <f>H81/30</f>
        <v>2</v>
      </c>
      <c r="H81" s="192">
        <v>60</v>
      </c>
      <c r="I81" s="149">
        <v>24</v>
      </c>
      <c r="J81" s="149">
        <v>16</v>
      </c>
      <c r="K81" s="149"/>
      <c r="L81" s="149">
        <v>8</v>
      </c>
      <c r="M81" s="162">
        <f>H81-I81</f>
        <v>36</v>
      </c>
      <c r="N81" s="163"/>
      <c r="O81" s="149"/>
      <c r="P81" s="152"/>
      <c r="Q81" s="163"/>
      <c r="R81" s="149"/>
      <c r="S81" s="152">
        <v>3</v>
      </c>
      <c r="T81" s="163"/>
      <c r="U81" s="149"/>
      <c r="V81" s="152"/>
      <c r="W81" s="163"/>
      <c r="X81" s="149"/>
      <c r="Y81" s="169"/>
      <c r="AD81" s="13">
        <v>2</v>
      </c>
      <c r="AZ81" s="436">
        <f t="shared" si="35"/>
      </c>
      <c r="BA81" s="436">
        <f t="shared" si="35"/>
      </c>
      <c r="BB81" s="436">
        <f t="shared" si="35"/>
      </c>
      <c r="BC81" s="436">
        <f t="shared" si="35"/>
      </c>
      <c r="BD81" s="436">
        <f t="shared" si="35"/>
      </c>
      <c r="BE81" s="436" t="str">
        <f t="shared" si="35"/>
        <v>так</v>
      </c>
      <c r="BF81" s="436">
        <f t="shared" si="37"/>
      </c>
      <c r="BG81" s="436">
        <f t="shared" si="37"/>
      </c>
      <c r="BH81" s="436">
        <f t="shared" si="37"/>
      </c>
      <c r="BI81" s="436">
        <f t="shared" si="37"/>
      </c>
      <c r="BJ81" s="436">
        <f t="shared" si="37"/>
      </c>
      <c r="BK81" s="436">
        <f t="shared" si="37"/>
      </c>
    </row>
    <row r="82" spans="1:63" s="13" customFormat="1" ht="15.75">
      <c r="A82" s="104" t="s">
        <v>259</v>
      </c>
      <c r="B82" s="175" t="s">
        <v>195</v>
      </c>
      <c r="C82" s="149" t="s">
        <v>363</v>
      </c>
      <c r="D82" s="149"/>
      <c r="E82" s="149"/>
      <c r="F82" s="177"/>
      <c r="G82" s="196">
        <f>H82/30</f>
        <v>2</v>
      </c>
      <c r="H82" s="192">
        <v>60</v>
      </c>
      <c r="I82" s="149">
        <f>SUMPRODUCT(N82:Y82,$N$7:$Y$7)</f>
        <v>27</v>
      </c>
      <c r="J82" s="149">
        <v>18</v>
      </c>
      <c r="K82" s="149">
        <v>9</v>
      </c>
      <c r="L82" s="149"/>
      <c r="M82" s="162">
        <f>H82-I82</f>
        <v>33</v>
      </c>
      <c r="N82" s="163"/>
      <c r="O82" s="149"/>
      <c r="P82" s="152"/>
      <c r="Q82" s="163"/>
      <c r="R82" s="149"/>
      <c r="S82" s="152"/>
      <c r="T82" s="163"/>
      <c r="U82" s="149"/>
      <c r="V82" s="152">
        <v>3</v>
      </c>
      <c r="W82" s="163"/>
      <c r="X82" s="149"/>
      <c r="Y82" s="169"/>
      <c r="AD82" s="13">
        <v>3</v>
      </c>
      <c r="AZ82" s="436">
        <f t="shared" si="35"/>
      </c>
      <c r="BA82" s="436">
        <f t="shared" si="35"/>
      </c>
      <c r="BB82" s="436">
        <f t="shared" si="35"/>
      </c>
      <c r="BC82" s="436">
        <f t="shared" si="35"/>
      </c>
      <c r="BD82" s="436">
        <f t="shared" si="35"/>
      </c>
      <c r="BE82" s="436">
        <f t="shared" si="35"/>
      </c>
      <c r="BF82" s="436">
        <f t="shared" si="37"/>
      </c>
      <c r="BG82" s="436">
        <f t="shared" si="37"/>
      </c>
      <c r="BH82" s="436" t="str">
        <f t="shared" si="37"/>
        <v>так</v>
      </c>
      <c r="BI82" s="436">
        <f t="shared" si="37"/>
      </c>
      <c r="BJ82" s="436">
        <f t="shared" si="37"/>
      </c>
      <c r="BK82" s="436">
        <f t="shared" si="37"/>
      </c>
    </row>
    <row r="83" spans="1:63" s="13" customFormat="1" ht="15.75">
      <c r="A83" s="104" t="s">
        <v>222</v>
      </c>
      <c r="B83" s="175" t="s">
        <v>196</v>
      </c>
      <c r="C83" s="149"/>
      <c r="D83" s="149"/>
      <c r="E83" s="149"/>
      <c r="F83" s="177"/>
      <c r="G83" s="196">
        <f t="shared" si="30"/>
        <v>9</v>
      </c>
      <c r="H83" s="192">
        <v>270</v>
      </c>
      <c r="I83" s="149">
        <f>SUM(I84:I87)</f>
        <v>147</v>
      </c>
      <c r="J83" s="149">
        <f>SUM(J84:J87)</f>
        <v>66</v>
      </c>
      <c r="K83" s="149">
        <f>SUM(K84:K87)</f>
        <v>66</v>
      </c>
      <c r="L83" s="149">
        <v>15</v>
      </c>
      <c r="M83" s="162">
        <f>SUM(M84:M87)</f>
        <v>123</v>
      </c>
      <c r="N83" s="163"/>
      <c r="O83" s="149"/>
      <c r="P83" s="152"/>
      <c r="Q83" s="163"/>
      <c r="R83" s="149"/>
      <c r="S83" s="152"/>
      <c r="T83" s="163"/>
      <c r="U83" s="149"/>
      <c r="V83" s="152"/>
      <c r="W83" s="163"/>
      <c r="X83" s="149"/>
      <c r="Y83" s="169"/>
      <c r="AZ83" s="436">
        <f t="shared" si="35"/>
      </c>
      <c r="BA83" s="436">
        <f t="shared" si="35"/>
      </c>
      <c r="BB83" s="436">
        <f t="shared" si="35"/>
      </c>
      <c r="BC83" s="436">
        <f t="shared" si="35"/>
      </c>
      <c r="BD83" s="436">
        <f t="shared" si="35"/>
      </c>
      <c r="BE83" s="436">
        <f t="shared" si="35"/>
      </c>
      <c r="BF83" s="436">
        <f t="shared" si="37"/>
      </c>
      <c r="BG83" s="436">
        <f t="shared" si="37"/>
      </c>
      <c r="BH83" s="436">
        <f t="shared" si="37"/>
      </c>
      <c r="BI83" s="436">
        <f t="shared" si="37"/>
      </c>
      <c r="BJ83" s="436">
        <f t="shared" si="37"/>
      </c>
      <c r="BK83" s="436">
        <f t="shared" si="37"/>
      </c>
    </row>
    <row r="84" spans="1:63" s="13" customFormat="1" ht="15.75">
      <c r="A84" s="104" t="s">
        <v>225</v>
      </c>
      <c r="B84" s="175" t="s">
        <v>196</v>
      </c>
      <c r="C84" s="149"/>
      <c r="D84" s="149">
        <v>1</v>
      </c>
      <c r="E84" s="149"/>
      <c r="F84" s="157"/>
      <c r="G84" s="196">
        <v>4</v>
      </c>
      <c r="H84" s="192">
        <v>120</v>
      </c>
      <c r="I84" s="149">
        <f>SUMPRODUCT(N84:Y84,$N$7:$Y$7)</f>
        <v>60</v>
      </c>
      <c r="J84" s="149">
        <v>30</v>
      </c>
      <c r="K84" s="149">
        <v>30</v>
      </c>
      <c r="L84" s="149"/>
      <c r="M84" s="162">
        <f>H84-I84</f>
        <v>60</v>
      </c>
      <c r="N84" s="163">
        <v>4</v>
      </c>
      <c r="O84" s="149"/>
      <c r="P84" s="152"/>
      <c r="Q84" s="163"/>
      <c r="R84" s="149"/>
      <c r="S84" s="152"/>
      <c r="T84" s="163"/>
      <c r="U84" s="149"/>
      <c r="V84" s="152"/>
      <c r="W84" s="163"/>
      <c r="X84" s="149"/>
      <c r="Y84" s="169"/>
      <c r="AD84" s="13">
        <v>1</v>
      </c>
      <c r="AZ84" s="436" t="str">
        <f t="shared" si="35"/>
        <v>так</v>
      </c>
      <c r="BA84" s="436">
        <f t="shared" si="35"/>
      </c>
      <c r="BB84" s="436">
        <f t="shared" si="35"/>
      </c>
      <c r="BC84" s="436">
        <f t="shared" si="35"/>
      </c>
      <c r="BD84" s="436">
        <f t="shared" si="35"/>
      </c>
      <c r="BE84" s="436">
        <f t="shared" si="35"/>
      </c>
      <c r="BF84" s="436">
        <f t="shared" si="37"/>
      </c>
      <c r="BG84" s="436">
        <f t="shared" si="37"/>
      </c>
      <c r="BH84" s="436">
        <f t="shared" si="37"/>
      </c>
      <c r="BI84" s="436">
        <f t="shared" si="37"/>
      </c>
      <c r="BJ84" s="436">
        <f t="shared" si="37"/>
      </c>
      <c r="BK84" s="436">
        <f t="shared" si="37"/>
      </c>
    </row>
    <row r="85" spans="1:63" s="13" customFormat="1" ht="15.75">
      <c r="A85" s="104" t="s">
        <v>226</v>
      </c>
      <c r="B85" s="175" t="s">
        <v>196</v>
      </c>
      <c r="C85" s="149"/>
      <c r="D85" s="149" t="s">
        <v>360</v>
      </c>
      <c r="E85" s="149"/>
      <c r="F85" s="157"/>
      <c r="G85" s="196">
        <f t="shared" si="30"/>
        <v>2</v>
      </c>
      <c r="H85" s="192">
        <v>60</v>
      </c>
      <c r="I85" s="149">
        <f>SUMPRODUCT(N85:Y85,$N$7:$Y$7)</f>
        <v>36</v>
      </c>
      <c r="J85" s="149">
        <v>18</v>
      </c>
      <c r="K85" s="149">
        <v>18</v>
      </c>
      <c r="L85" s="149"/>
      <c r="M85" s="162">
        <f>H85-I85</f>
        <v>24</v>
      </c>
      <c r="N85" s="163"/>
      <c r="O85" s="149">
        <v>4</v>
      </c>
      <c r="P85" s="152"/>
      <c r="Q85" s="163"/>
      <c r="R85" s="149"/>
      <c r="S85" s="152"/>
      <c r="T85" s="163"/>
      <c r="U85" s="149"/>
      <c r="V85" s="152"/>
      <c r="W85" s="163"/>
      <c r="X85" s="149"/>
      <c r="Y85" s="169"/>
      <c r="AD85" s="13">
        <v>1</v>
      </c>
      <c r="AZ85" s="436">
        <f t="shared" si="35"/>
      </c>
      <c r="BA85" s="436" t="str">
        <f t="shared" si="35"/>
        <v>так</v>
      </c>
      <c r="BB85" s="436">
        <f t="shared" si="35"/>
      </c>
      <c r="BC85" s="436">
        <f t="shared" si="35"/>
      </c>
      <c r="BD85" s="436">
        <f t="shared" si="35"/>
      </c>
      <c r="BE85" s="436">
        <f t="shared" si="35"/>
      </c>
      <c r="BF85" s="436">
        <f t="shared" si="37"/>
      </c>
      <c r="BG85" s="436">
        <f t="shared" si="37"/>
      </c>
      <c r="BH85" s="436">
        <f t="shared" si="37"/>
      </c>
      <c r="BI85" s="436">
        <f t="shared" si="37"/>
      </c>
      <c r="BJ85" s="436">
        <f t="shared" si="37"/>
      </c>
      <c r="BK85" s="436">
        <f t="shared" si="37"/>
      </c>
    </row>
    <row r="86" spans="1:63" s="13" customFormat="1" ht="15.75">
      <c r="A86" s="104" t="s">
        <v>227</v>
      </c>
      <c r="B86" s="175" t="s">
        <v>196</v>
      </c>
      <c r="C86" s="149" t="s">
        <v>356</v>
      </c>
      <c r="D86" s="149"/>
      <c r="E86" s="149"/>
      <c r="F86" s="157"/>
      <c r="G86" s="196">
        <f t="shared" si="30"/>
        <v>2</v>
      </c>
      <c r="H86" s="192">
        <v>60</v>
      </c>
      <c r="I86" s="149">
        <f>SUMPRODUCT(N86:Y86,$N$7:$Y$7)</f>
        <v>36</v>
      </c>
      <c r="J86" s="149">
        <v>18</v>
      </c>
      <c r="K86" s="149">
        <v>18</v>
      </c>
      <c r="L86" s="149"/>
      <c r="M86" s="162">
        <f>H86-I86</f>
        <v>24</v>
      </c>
      <c r="N86" s="163"/>
      <c r="O86" s="149"/>
      <c r="P86" s="152">
        <v>4</v>
      </c>
      <c r="Q86" s="163"/>
      <c r="R86" s="149"/>
      <c r="S86" s="152"/>
      <c r="T86" s="163"/>
      <c r="U86" s="149"/>
      <c r="V86" s="152"/>
      <c r="W86" s="163"/>
      <c r="X86" s="149"/>
      <c r="Y86" s="169"/>
      <c r="AD86" s="13">
        <v>1</v>
      </c>
      <c r="AZ86" s="436">
        <f t="shared" si="35"/>
      </c>
      <c r="BA86" s="436">
        <f t="shared" si="35"/>
      </c>
      <c r="BB86" s="436" t="str">
        <f t="shared" si="35"/>
        <v>так</v>
      </c>
      <c r="BC86" s="436">
        <f t="shared" si="35"/>
      </c>
      <c r="BD86" s="436">
        <f t="shared" si="35"/>
      </c>
      <c r="BE86" s="436">
        <f t="shared" si="35"/>
      </c>
      <c r="BF86" s="436">
        <f t="shared" si="37"/>
      </c>
      <c r="BG86" s="436">
        <f t="shared" si="37"/>
      </c>
      <c r="BH86" s="436">
        <f t="shared" si="37"/>
      </c>
      <c r="BI86" s="436">
        <f t="shared" si="37"/>
      </c>
      <c r="BJ86" s="436">
        <f t="shared" si="37"/>
      </c>
      <c r="BK86" s="436">
        <f t="shared" si="37"/>
      </c>
    </row>
    <row r="87" spans="1:63" s="13" customFormat="1" ht="31.5">
      <c r="A87" s="104" t="s">
        <v>228</v>
      </c>
      <c r="B87" s="175" t="s">
        <v>200</v>
      </c>
      <c r="C87" s="149"/>
      <c r="D87" s="149"/>
      <c r="E87" s="149"/>
      <c r="F87" s="36">
        <v>3</v>
      </c>
      <c r="G87" s="196">
        <f t="shared" si="30"/>
        <v>1</v>
      </c>
      <c r="H87" s="192">
        <v>30</v>
      </c>
      <c r="I87" s="149">
        <f>SUMPRODUCT(N87:Y87,$N$7:$Y$7)</f>
        <v>15</v>
      </c>
      <c r="J87" s="149"/>
      <c r="K87" s="149"/>
      <c r="L87" s="149">
        <v>15</v>
      </c>
      <c r="M87" s="162">
        <f>H87-I87</f>
        <v>15</v>
      </c>
      <c r="N87" s="163"/>
      <c r="O87" s="149"/>
      <c r="P87" s="152"/>
      <c r="Q87" s="163">
        <v>1</v>
      </c>
      <c r="R87" s="149"/>
      <c r="S87" s="152"/>
      <c r="T87" s="163"/>
      <c r="U87" s="149"/>
      <c r="V87" s="152"/>
      <c r="W87" s="163"/>
      <c r="X87" s="149"/>
      <c r="Y87" s="169"/>
      <c r="AD87" s="13">
        <v>2</v>
      </c>
      <c r="AZ87" s="436">
        <f t="shared" si="35"/>
      </c>
      <c r="BA87" s="436">
        <f t="shared" si="35"/>
      </c>
      <c r="BB87" s="436">
        <f t="shared" si="35"/>
      </c>
      <c r="BC87" s="436" t="str">
        <f t="shared" si="35"/>
        <v>так</v>
      </c>
      <c r="BD87" s="436">
        <f t="shared" si="35"/>
      </c>
      <c r="BE87" s="436">
        <f t="shared" si="35"/>
      </c>
      <c r="BF87" s="436">
        <f t="shared" si="37"/>
      </c>
      <c r="BG87" s="436">
        <f t="shared" si="37"/>
      </c>
      <c r="BH87" s="436">
        <f t="shared" si="37"/>
      </c>
      <c r="BI87" s="436">
        <f t="shared" si="37"/>
      </c>
      <c r="BJ87" s="436">
        <f t="shared" si="37"/>
      </c>
      <c r="BK87" s="436">
        <f t="shared" si="37"/>
      </c>
    </row>
    <row r="88" spans="1:63" s="13" customFormat="1" ht="15.75">
      <c r="A88" s="104" t="s">
        <v>229</v>
      </c>
      <c r="B88" s="175" t="s">
        <v>197</v>
      </c>
      <c r="C88" s="149"/>
      <c r="D88" s="149"/>
      <c r="E88" s="149"/>
      <c r="F88" s="157"/>
      <c r="G88" s="196">
        <f t="shared" si="30"/>
        <v>7.5</v>
      </c>
      <c r="H88" s="149">
        <f>SUM(H89:H90)</f>
        <v>225</v>
      </c>
      <c r="I88" s="149">
        <f>SUM(I89:I90)</f>
        <v>84</v>
      </c>
      <c r="J88" s="149">
        <f>SUM(J89:J90)</f>
        <v>42</v>
      </c>
      <c r="K88" s="149">
        <f>SUM(K89:K90)</f>
        <v>42</v>
      </c>
      <c r="L88" s="149"/>
      <c r="M88" s="162">
        <f>SUM(M89:M90)</f>
        <v>141</v>
      </c>
      <c r="N88" s="163"/>
      <c r="O88" s="149"/>
      <c r="P88" s="152"/>
      <c r="Q88" s="163"/>
      <c r="R88" s="149"/>
      <c r="S88" s="152"/>
      <c r="T88" s="163"/>
      <c r="U88" s="149"/>
      <c r="V88" s="152"/>
      <c r="W88" s="163"/>
      <c r="X88" s="149"/>
      <c r="Y88" s="169"/>
      <c r="AZ88" s="436">
        <f t="shared" si="35"/>
      </c>
      <c r="BA88" s="436">
        <f t="shared" si="35"/>
      </c>
      <c r="BB88" s="436">
        <f t="shared" si="35"/>
      </c>
      <c r="BC88" s="436">
        <f t="shared" si="35"/>
      </c>
      <c r="BD88" s="436">
        <f t="shared" si="35"/>
      </c>
      <c r="BE88" s="436">
        <f t="shared" si="35"/>
      </c>
      <c r="BF88" s="436">
        <f t="shared" si="37"/>
      </c>
      <c r="BG88" s="436">
        <f t="shared" si="37"/>
      </c>
      <c r="BH88" s="436">
        <f t="shared" si="37"/>
      </c>
      <c r="BI88" s="436">
        <f t="shared" si="37"/>
      </c>
      <c r="BJ88" s="436">
        <f t="shared" si="37"/>
      </c>
      <c r="BK88" s="436">
        <f t="shared" si="37"/>
      </c>
    </row>
    <row r="89" spans="1:63" s="13" customFormat="1" ht="15.75">
      <c r="A89" s="104" t="s">
        <v>231</v>
      </c>
      <c r="B89" s="175" t="s">
        <v>197</v>
      </c>
      <c r="C89" s="149"/>
      <c r="D89" s="149">
        <v>7</v>
      </c>
      <c r="E89" s="149"/>
      <c r="F89" s="177"/>
      <c r="G89" s="196">
        <f t="shared" si="30"/>
        <v>2.5</v>
      </c>
      <c r="H89" s="192">
        <v>75</v>
      </c>
      <c r="I89" s="149">
        <f>SUMPRODUCT(N89:Y89,$N$7:$Y$7)</f>
        <v>30</v>
      </c>
      <c r="J89" s="149">
        <v>15</v>
      </c>
      <c r="K89" s="149">
        <v>15</v>
      </c>
      <c r="L89" s="149"/>
      <c r="M89" s="162">
        <f>H89-I89</f>
        <v>45</v>
      </c>
      <c r="N89" s="163"/>
      <c r="O89" s="149"/>
      <c r="P89" s="152"/>
      <c r="Q89" s="163"/>
      <c r="R89" s="149"/>
      <c r="S89" s="152"/>
      <c r="T89" s="163"/>
      <c r="U89" s="149"/>
      <c r="V89" s="152"/>
      <c r="W89" s="163">
        <v>2</v>
      </c>
      <c r="X89" s="149"/>
      <c r="Y89" s="169"/>
      <c r="AD89" s="13">
        <v>4</v>
      </c>
      <c r="AZ89" s="436">
        <f t="shared" si="35"/>
      </c>
      <c r="BA89" s="436">
        <f t="shared" si="35"/>
      </c>
      <c r="BB89" s="436">
        <f t="shared" si="35"/>
      </c>
      <c r="BC89" s="436">
        <f t="shared" si="35"/>
      </c>
      <c r="BD89" s="436">
        <f t="shared" si="35"/>
      </c>
      <c r="BE89" s="436">
        <f t="shared" si="35"/>
      </c>
      <c r="BF89" s="436">
        <f t="shared" si="37"/>
      </c>
      <c r="BG89" s="436">
        <f t="shared" si="37"/>
      </c>
      <c r="BH89" s="436">
        <f t="shared" si="37"/>
      </c>
      <c r="BI89" s="436" t="str">
        <f t="shared" si="37"/>
        <v>так</v>
      </c>
      <c r="BJ89" s="436">
        <f t="shared" si="37"/>
      </c>
      <c r="BK89" s="436">
        <f t="shared" si="37"/>
      </c>
    </row>
    <row r="90" spans="1:63" s="13" customFormat="1" ht="15.75">
      <c r="A90" s="104" t="s">
        <v>232</v>
      </c>
      <c r="B90" s="175" t="s">
        <v>197</v>
      </c>
      <c r="C90" s="149" t="s">
        <v>364</v>
      </c>
      <c r="D90" s="149"/>
      <c r="E90" s="149"/>
      <c r="F90" s="177"/>
      <c r="G90" s="196">
        <f t="shared" si="30"/>
        <v>5</v>
      </c>
      <c r="H90" s="192">
        <v>150</v>
      </c>
      <c r="I90" s="149">
        <f>SUMPRODUCT(N90:Y90,$N$7:$Y$7)</f>
        <v>54</v>
      </c>
      <c r="J90" s="149">
        <v>27</v>
      </c>
      <c r="K90" s="149">
        <v>27</v>
      </c>
      <c r="L90" s="149"/>
      <c r="M90" s="162">
        <f>H90-I90</f>
        <v>96</v>
      </c>
      <c r="N90" s="163"/>
      <c r="O90" s="149"/>
      <c r="P90" s="152"/>
      <c r="Q90" s="163"/>
      <c r="R90" s="149"/>
      <c r="S90" s="152"/>
      <c r="T90" s="163"/>
      <c r="U90" s="149"/>
      <c r="V90" s="152"/>
      <c r="W90" s="163"/>
      <c r="X90" s="149">
        <v>6</v>
      </c>
      <c r="Y90" s="169"/>
      <c r="AD90" s="13">
        <v>4</v>
      </c>
      <c r="AZ90" s="436">
        <f t="shared" si="35"/>
      </c>
      <c r="BA90" s="436">
        <f t="shared" si="35"/>
      </c>
      <c r="BB90" s="436">
        <f t="shared" si="35"/>
      </c>
      <c r="BC90" s="436">
        <f t="shared" si="35"/>
      </c>
      <c r="BD90" s="436">
        <f t="shared" si="35"/>
      </c>
      <c r="BE90" s="436">
        <f t="shared" si="35"/>
      </c>
      <c r="BF90" s="436">
        <f t="shared" si="37"/>
      </c>
      <c r="BG90" s="436">
        <f t="shared" si="37"/>
      </c>
      <c r="BH90" s="436">
        <f t="shared" si="37"/>
      </c>
      <c r="BI90" s="436">
        <f t="shared" si="37"/>
      </c>
      <c r="BJ90" s="436" t="str">
        <f t="shared" si="37"/>
        <v>так</v>
      </c>
      <c r="BK90" s="436">
        <f t="shared" si="37"/>
      </c>
    </row>
    <row r="91" spans="1:63" s="13" customFormat="1" ht="15.75">
      <c r="A91" s="104" t="s">
        <v>230</v>
      </c>
      <c r="B91" s="175" t="s">
        <v>198</v>
      </c>
      <c r="C91" s="149">
        <v>7</v>
      </c>
      <c r="D91" s="149"/>
      <c r="E91" s="149"/>
      <c r="F91" s="177"/>
      <c r="G91" s="196">
        <f>H91/30</f>
        <v>7</v>
      </c>
      <c r="H91" s="192">
        <v>210</v>
      </c>
      <c r="I91" s="149">
        <f>SUMPRODUCT(N91:Y91,$N$7:$Y$7)</f>
        <v>75</v>
      </c>
      <c r="J91" s="149">
        <v>30</v>
      </c>
      <c r="K91" s="149">
        <v>45</v>
      </c>
      <c r="L91" s="149"/>
      <c r="M91" s="162">
        <f>H91-I91</f>
        <v>135</v>
      </c>
      <c r="N91" s="163"/>
      <c r="O91" s="149"/>
      <c r="P91" s="152"/>
      <c r="Q91" s="163"/>
      <c r="R91" s="149"/>
      <c r="S91" s="152"/>
      <c r="T91" s="163"/>
      <c r="U91" s="149"/>
      <c r="V91" s="152"/>
      <c r="W91" s="163">
        <v>5</v>
      </c>
      <c r="X91" s="149"/>
      <c r="Y91" s="169"/>
      <c r="AD91" s="13">
        <v>4</v>
      </c>
      <c r="AZ91" s="436">
        <f t="shared" si="35"/>
      </c>
      <c r="BA91" s="436">
        <f t="shared" si="35"/>
      </c>
      <c r="BB91" s="436">
        <f t="shared" si="35"/>
      </c>
      <c r="BC91" s="436">
        <f t="shared" si="35"/>
      </c>
      <c r="BD91" s="436">
        <f t="shared" si="35"/>
      </c>
      <c r="BE91" s="436">
        <f t="shared" si="35"/>
      </c>
      <c r="BF91" s="436">
        <f t="shared" si="37"/>
      </c>
      <c r="BG91" s="436">
        <f t="shared" si="37"/>
      </c>
      <c r="BH91" s="436">
        <f t="shared" si="37"/>
      </c>
      <c r="BI91" s="436" t="str">
        <f t="shared" si="37"/>
        <v>так</v>
      </c>
      <c r="BJ91" s="436">
        <f t="shared" si="37"/>
      </c>
      <c r="BK91" s="436">
        <f t="shared" si="37"/>
      </c>
    </row>
    <row r="92" spans="1:63" s="13" customFormat="1" ht="16.5" thickBot="1">
      <c r="A92" s="104" t="s">
        <v>233</v>
      </c>
      <c r="B92" s="175" t="s">
        <v>199</v>
      </c>
      <c r="C92" s="149">
        <v>5</v>
      </c>
      <c r="D92" s="149"/>
      <c r="E92" s="149"/>
      <c r="F92" s="177"/>
      <c r="G92" s="465">
        <v>5</v>
      </c>
      <c r="H92" s="198">
        <f>G92*30</f>
        <v>150</v>
      </c>
      <c r="I92" s="149">
        <f>SUMPRODUCT(N92:Y92,$N$7:$Y$7)</f>
        <v>75</v>
      </c>
      <c r="J92" s="180">
        <v>30</v>
      </c>
      <c r="K92" s="180">
        <v>45</v>
      </c>
      <c r="L92" s="180"/>
      <c r="M92" s="181">
        <f>H92-I92</f>
        <v>75</v>
      </c>
      <c r="N92" s="163"/>
      <c r="O92" s="149"/>
      <c r="P92" s="152"/>
      <c r="Q92" s="163"/>
      <c r="R92" s="149"/>
      <c r="S92" s="152"/>
      <c r="T92" s="163">
        <v>5</v>
      </c>
      <c r="U92" s="149"/>
      <c r="V92" s="152"/>
      <c r="W92" s="163"/>
      <c r="X92" s="149"/>
      <c r="Y92" s="169"/>
      <c r="Z92" s="13">
        <f>30*G93</f>
        <v>2160</v>
      </c>
      <c r="AD92" s="13">
        <v>3</v>
      </c>
      <c r="AZ92" s="436">
        <f t="shared" si="35"/>
      </c>
      <c r="BA92" s="436">
        <f t="shared" si="35"/>
      </c>
      <c r="BB92" s="436">
        <f t="shared" si="35"/>
      </c>
      <c r="BC92" s="436">
        <f t="shared" si="35"/>
      </c>
      <c r="BD92" s="436">
        <f t="shared" si="35"/>
      </c>
      <c r="BE92" s="436">
        <f t="shared" si="35"/>
      </c>
      <c r="BF92" s="436" t="str">
        <f t="shared" si="37"/>
        <v>так</v>
      </c>
      <c r="BG92" s="436">
        <f t="shared" si="37"/>
      </c>
      <c r="BH92" s="436">
        <f t="shared" si="37"/>
      </c>
      <c r="BI92" s="436">
        <f t="shared" si="37"/>
      </c>
      <c r="BJ92" s="436">
        <f t="shared" si="37"/>
      </c>
      <c r="BK92" s="436">
        <f t="shared" si="37"/>
      </c>
    </row>
    <row r="93" spans="1:63" s="13" customFormat="1" ht="17.25" customHeight="1" thickBot="1">
      <c r="A93" s="1019" t="s">
        <v>71</v>
      </c>
      <c r="B93" s="1019"/>
      <c r="C93" s="1019"/>
      <c r="D93" s="1019"/>
      <c r="E93" s="1019"/>
      <c r="F93" s="1020"/>
      <c r="G93" s="249">
        <f>SUM(G60:G62,G63:G64,G68:G69,G72,G77,G80,G83,G88,G91,G92)</f>
        <v>72</v>
      </c>
      <c r="H93" s="201">
        <f aca="true" t="shared" si="38" ref="H93:M93">SUM(H60:H62,H63:H64,H68:H69,H72,H77,H80,H83,H88,H91,H92)</f>
        <v>2160</v>
      </c>
      <c r="I93" s="201">
        <f t="shared" si="38"/>
        <v>1047</v>
      </c>
      <c r="J93" s="201">
        <f t="shared" si="38"/>
        <v>483</v>
      </c>
      <c r="K93" s="201">
        <f t="shared" si="38"/>
        <v>477</v>
      </c>
      <c r="L93" s="201">
        <f t="shared" si="38"/>
        <v>87</v>
      </c>
      <c r="M93" s="201">
        <f t="shared" si="38"/>
        <v>1113</v>
      </c>
      <c r="N93" s="90">
        <f aca="true" t="shared" si="39" ref="N93:Y93">SUM(N60:N92)</f>
        <v>4</v>
      </c>
      <c r="O93" s="86">
        <f t="shared" si="39"/>
        <v>4</v>
      </c>
      <c r="P93" s="86">
        <f t="shared" si="39"/>
        <v>8</v>
      </c>
      <c r="Q93" s="86">
        <f t="shared" si="39"/>
        <v>4</v>
      </c>
      <c r="R93" s="86">
        <f t="shared" si="39"/>
        <v>11</v>
      </c>
      <c r="S93" s="86">
        <f t="shared" si="39"/>
        <v>17</v>
      </c>
      <c r="T93" s="86">
        <f t="shared" si="39"/>
        <v>12</v>
      </c>
      <c r="U93" s="86">
        <f t="shared" si="39"/>
        <v>2</v>
      </c>
      <c r="V93" s="86">
        <f t="shared" si="39"/>
        <v>8</v>
      </c>
      <c r="W93" s="86">
        <f t="shared" si="39"/>
        <v>15</v>
      </c>
      <c r="X93" s="86">
        <f t="shared" si="39"/>
        <v>8</v>
      </c>
      <c r="Y93" s="86">
        <f t="shared" si="39"/>
        <v>0</v>
      </c>
      <c r="AA93" s="13">
        <f>G93*30</f>
        <v>2160</v>
      </c>
      <c r="AZ93" s="436"/>
      <c r="BA93" s="436"/>
      <c r="BB93" s="436"/>
      <c r="BC93" s="436"/>
      <c r="BD93" s="436"/>
      <c r="BE93" s="436"/>
      <c r="BF93" s="436"/>
      <c r="BG93" s="436"/>
      <c r="BH93" s="436"/>
      <c r="BI93" s="436"/>
      <c r="BJ93" s="436"/>
      <c r="BK93" s="436"/>
    </row>
    <row r="94" spans="1:63" s="13" customFormat="1" ht="22.5" customHeight="1" thickBot="1">
      <c r="A94" s="1020" t="s">
        <v>148</v>
      </c>
      <c r="B94" s="1048"/>
      <c r="C94" s="1048"/>
      <c r="D94" s="1048"/>
      <c r="E94" s="1048"/>
      <c r="F94" s="1048"/>
      <c r="G94" s="1067"/>
      <c r="H94" s="1048"/>
      <c r="I94" s="1048"/>
      <c r="J94" s="1048"/>
      <c r="K94" s="1048"/>
      <c r="L94" s="1048"/>
      <c r="M94" s="1048"/>
      <c r="N94" s="1048"/>
      <c r="O94" s="1048"/>
      <c r="P94" s="1048"/>
      <c r="Q94" s="1048"/>
      <c r="R94" s="1048"/>
      <c r="S94" s="1048"/>
      <c r="T94" s="1048"/>
      <c r="U94" s="1048"/>
      <c r="V94" s="1048"/>
      <c r="W94" s="1048"/>
      <c r="X94" s="1048"/>
      <c r="Y94" s="1068"/>
      <c r="AE94" s="13">
        <v>1</v>
      </c>
      <c r="AF94" s="13">
        <v>2</v>
      </c>
      <c r="AG94" s="13">
        <v>3</v>
      </c>
      <c r="AH94" s="13">
        <v>4</v>
      </c>
      <c r="AZ94" s="436">
        <f t="shared" si="35"/>
      </c>
      <c r="BA94" s="436">
        <f t="shared" si="35"/>
      </c>
      <c r="BB94" s="436">
        <f t="shared" si="35"/>
      </c>
      <c r="BC94" s="436">
        <f t="shared" si="35"/>
      </c>
      <c r="BD94" s="436">
        <f t="shared" si="35"/>
      </c>
      <c r="BE94" s="436">
        <f t="shared" si="35"/>
      </c>
      <c r="BF94" s="436">
        <f t="shared" si="37"/>
      </c>
      <c r="BG94" s="436">
        <f t="shared" si="37"/>
      </c>
      <c r="BH94" s="436">
        <f t="shared" si="37"/>
      </c>
      <c r="BI94" s="436">
        <f t="shared" si="37"/>
      </c>
      <c r="BJ94" s="436">
        <f t="shared" si="37"/>
      </c>
      <c r="BK94" s="436">
        <f t="shared" si="37"/>
      </c>
    </row>
    <row r="95" spans="1:63" s="13" customFormat="1" ht="19.5" customHeight="1" thickBot="1">
      <c r="A95" s="1069" t="s">
        <v>264</v>
      </c>
      <c r="B95" s="1070"/>
      <c r="C95" s="1070"/>
      <c r="D95" s="1070"/>
      <c r="E95" s="1070"/>
      <c r="F95" s="1070"/>
      <c r="G95" s="1070"/>
      <c r="H95" s="1070"/>
      <c r="I95" s="1070"/>
      <c r="J95" s="1070"/>
      <c r="K95" s="1070"/>
      <c r="L95" s="1070"/>
      <c r="M95" s="1070"/>
      <c r="N95" s="1070"/>
      <c r="O95" s="1070"/>
      <c r="P95" s="1070"/>
      <c r="Q95" s="1070"/>
      <c r="R95" s="1070"/>
      <c r="S95" s="1070"/>
      <c r="T95" s="1070"/>
      <c r="U95" s="1070"/>
      <c r="V95" s="1070"/>
      <c r="W95" s="1070"/>
      <c r="X95" s="1070"/>
      <c r="Y95" s="1071"/>
      <c r="AE95" s="13" t="s">
        <v>34</v>
      </c>
      <c r="AF95" s="13" t="s">
        <v>35</v>
      </c>
      <c r="AG95" s="13" t="s">
        <v>36</v>
      </c>
      <c r="AH95" s="13" t="s">
        <v>37</v>
      </c>
      <c r="AZ95" s="436">
        <f t="shared" si="35"/>
      </c>
      <c r="BA95" s="436">
        <f t="shared" si="35"/>
      </c>
      <c r="BB95" s="436">
        <f t="shared" si="35"/>
      </c>
      <c r="BC95" s="436">
        <f t="shared" si="35"/>
      </c>
      <c r="BD95" s="436">
        <f t="shared" si="35"/>
      </c>
      <c r="BE95" s="436">
        <f t="shared" si="35"/>
      </c>
      <c r="BF95" s="436">
        <f t="shared" si="37"/>
      </c>
      <c r="BG95" s="436">
        <f t="shared" si="37"/>
      </c>
      <c r="BH95" s="436">
        <f t="shared" si="37"/>
      </c>
      <c r="BI95" s="436">
        <f t="shared" si="37"/>
      </c>
      <c r="BJ95" s="436">
        <f t="shared" si="37"/>
      </c>
      <c r="BK95" s="436">
        <f t="shared" si="37"/>
      </c>
    </row>
    <row r="96" spans="1:63" s="13" customFormat="1" ht="19.5" customHeight="1" thickBot="1">
      <c r="A96" s="1168">
        <v>1</v>
      </c>
      <c r="B96" s="1169" t="s">
        <v>380</v>
      </c>
      <c r="C96" s="1170"/>
      <c r="D96" s="1171">
        <v>3</v>
      </c>
      <c r="E96" s="1171"/>
      <c r="F96" s="1172"/>
      <c r="G96" s="1173">
        <v>1</v>
      </c>
      <c r="H96" s="481">
        <f aca="true" t="shared" si="40" ref="H96:H101">G96*30</f>
        <v>30</v>
      </c>
      <c r="I96" s="482">
        <f>J96+K96+L96</f>
        <v>14</v>
      </c>
      <c r="J96" s="1174">
        <v>10</v>
      </c>
      <c r="K96" s="1174"/>
      <c r="L96" s="1175">
        <v>4</v>
      </c>
      <c r="M96" s="205">
        <f aca="true" t="shared" si="41" ref="M96:M101">H96-I96</f>
        <v>16</v>
      </c>
      <c r="N96" s="1176"/>
      <c r="O96" s="1176"/>
      <c r="P96" s="1176"/>
      <c r="Q96" s="1177">
        <v>1</v>
      </c>
      <c r="R96" s="1177"/>
      <c r="S96" s="1177"/>
      <c r="T96" s="1177"/>
      <c r="U96" s="1177"/>
      <c r="V96" s="1177"/>
      <c r="W96" s="1178"/>
      <c r="X96" s="1179"/>
      <c r="Y96" s="1180"/>
      <c r="AD96" s="13">
        <v>2</v>
      </c>
      <c r="AE96" s="433">
        <f>SUMIF($AD96:$AD101,AE94,$G96:$G101)</f>
        <v>0</v>
      </c>
      <c r="AF96" s="433">
        <f>SUMIF($AD96:$AD101,AF94,$G96:$G101)</f>
        <v>4</v>
      </c>
      <c r="AG96" s="433">
        <f>SUMIF($AD96:$AD101,AG94,$G96:$G101)</f>
        <v>6</v>
      </c>
      <c r="AH96" s="433">
        <f>SUMIF($AD96:$AD101,AH94,$G96:$G101)</f>
        <v>0</v>
      </c>
      <c r="AI96" s="433">
        <f>SUM(AE96:AH96)</f>
        <v>10</v>
      </c>
      <c r="AK96" s="434"/>
      <c r="AL96" s="996" t="s">
        <v>34</v>
      </c>
      <c r="AM96" s="996"/>
      <c r="AN96" s="996"/>
      <c r="AO96" s="996" t="s">
        <v>35</v>
      </c>
      <c r="AP96" s="996"/>
      <c r="AQ96" s="996"/>
      <c r="AR96" s="996" t="s">
        <v>36</v>
      </c>
      <c r="AS96" s="996"/>
      <c r="AT96" s="996"/>
      <c r="AU96" s="996" t="s">
        <v>37</v>
      </c>
      <c r="AV96" s="996"/>
      <c r="AW96" s="996"/>
      <c r="AZ96" s="436">
        <f t="shared" si="35"/>
      </c>
      <c r="BA96" s="436">
        <f t="shared" si="35"/>
      </c>
      <c r="BB96" s="436">
        <f t="shared" si="35"/>
      </c>
      <c r="BC96" s="436" t="str">
        <f t="shared" si="35"/>
        <v>так</v>
      </c>
      <c r="BD96" s="436">
        <f t="shared" si="35"/>
      </c>
      <c r="BE96" s="436">
        <f t="shared" si="35"/>
      </c>
      <c r="BF96" s="436">
        <f t="shared" si="37"/>
      </c>
      <c r="BG96" s="436">
        <f t="shared" si="37"/>
      </c>
      <c r="BH96" s="436">
        <f t="shared" si="37"/>
      </c>
      <c r="BI96" s="436">
        <f t="shared" si="37"/>
      </c>
      <c r="BJ96" s="436">
        <f t="shared" si="37"/>
      </c>
      <c r="BK96" s="436">
        <f t="shared" si="37"/>
      </c>
    </row>
    <row r="97" spans="1:63" s="13" customFormat="1" ht="19.5" customHeight="1" thickBot="1">
      <c r="A97" s="1181">
        <v>2</v>
      </c>
      <c r="B97" s="1169" t="s">
        <v>381</v>
      </c>
      <c r="C97" s="1170"/>
      <c r="D97" s="1171" t="s">
        <v>359</v>
      </c>
      <c r="E97" s="1171"/>
      <c r="F97" s="1172"/>
      <c r="G97" s="1173">
        <v>1.5</v>
      </c>
      <c r="H97" s="481">
        <f t="shared" si="40"/>
        <v>45</v>
      </c>
      <c r="I97" s="482">
        <f>J97+K97+L97</f>
        <v>16</v>
      </c>
      <c r="J97" s="1174">
        <v>16</v>
      </c>
      <c r="K97" s="1174"/>
      <c r="L97" s="1175"/>
      <c r="M97" s="205">
        <f t="shared" si="41"/>
        <v>29</v>
      </c>
      <c r="N97" s="1176"/>
      <c r="O97" s="1176"/>
      <c r="P97" s="1176"/>
      <c r="Q97" s="1177"/>
      <c r="R97" s="1177">
        <v>2</v>
      </c>
      <c r="S97" s="1177"/>
      <c r="T97" s="1177"/>
      <c r="U97" s="1177"/>
      <c r="V97" s="1177"/>
      <c r="W97" s="62"/>
      <c r="X97" s="63"/>
      <c r="Y97" s="66"/>
      <c r="AD97" s="13">
        <v>2</v>
      </c>
      <c r="AK97" s="434"/>
      <c r="AL97" s="996"/>
      <c r="AM97" s="996"/>
      <c r="AN97" s="996"/>
      <c r="AO97" s="996"/>
      <c r="AP97" s="996"/>
      <c r="AQ97" s="996"/>
      <c r="AR97" s="996"/>
      <c r="AS97" s="996"/>
      <c r="AT97" s="996"/>
      <c r="AU97" s="996"/>
      <c r="AV97" s="996"/>
      <c r="AW97" s="996"/>
      <c r="AZ97" s="436">
        <f t="shared" si="35"/>
      </c>
      <c r="BA97" s="436">
        <f t="shared" si="35"/>
      </c>
      <c r="BB97" s="436">
        <f t="shared" si="35"/>
      </c>
      <c r="BC97" s="436">
        <f t="shared" si="35"/>
      </c>
      <c r="BD97" s="436" t="str">
        <f t="shared" si="35"/>
        <v>так</v>
      </c>
      <c r="BE97" s="436">
        <f t="shared" si="35"/>
      </c>
      <c r="BF97" s="436">
        <f t="shared" si="37"/>
      </c>
      <c r="BG97" s="436">
        <f t="shared" si="37"/>
      </c>
      <c r="BH97" s="436">
        <f t="shared" si="37"/>
      </c>
      <c r="BI97" s="436">
        <f t="shared" si="37"/>
      </c>
      <c r="BJ97" s="436">
        <f t="shared" si="37"/>
      </c>
      <c r="BK97" s="436">
        <f t="shared" si="37"/>
      </c>
    </row>
    <row r="98" spans="1:63" s="13" customFormat="1" ht="19.5" customHeight="1" thickBot="1">
      <c r="A98" s="1181">
        <v>3</v>
      </c>
      <c r="B98" s="1169" t="s">
        <v>382</v>
      </c>
      <c r="C98" s="1182"/>
      <c r="D98" s="1183" t="s">
        <v>361</v>
      </c>
      <c r="E98" s="1183"/>
      <c r="F98" s="1184"/>
      <c r="G98" s="1185">
        <v>1.5</v>
      </c>
      <c r="H98" s="481">
        <f t="shared" si="40"/>
        <v>45</v>
      </c>
      <c r="I98" s="482">
        <v>16</v>
      </c>
      <c r="J98" s="1177">
        <v>16</v>
      </c>
      <c r="K98" s="1177"/>
      <c r="L98" s="1186"/>
      <c r="M98" s="205">
        <f t="shared" si="41"/>
        <v>29</v>
      </c>
      <c r="N98" s="1176"/>
      <c r="O98" s="1176"/>
      <c r="P98" s="1176"/>
      <c r="Q98" s="1177"/>
      <c r="R98" s="1177"/>
      <c r="S98" s="1177">
        <v>2</v>
      </c>
      <c r="T98" s="1177"/>
      <c r="U98" s="1177"/>
      <c r="V98" s="1177"/>
      <c r="W98" s="48"/>
      <c r="X98" s="42"/>
      <c r="Y98" s="46"/>
      <c r="AD98" s="13">
        <v>2</v>
      </c>
      <c r="AK98" s="434"/>
      <c r="AL98" s="435">
        <v>1</v>
      </c>
      <c r="AM98" s="435" t="s">
        <v>360</v>
      </c>
      <c r="AN98" s="435" t="s">
        <v>356</v>
      </c>
      <c r="AO98" s="435">
        <v>3</v>
      </c>
      <c r="AP98" s="435" t="s">
        <v>359</v>
      </c>
      <c r="AQ98" s="435" t="s">
        <v>361</v>
      </c>
      <c r="AR98" s="435">
        <v>5</v>
      </c>
      <c r="AS98" s="435" t="s">
        <v>362</v>
      </c>
      <c r="AT98" s="435" t="s">
        <v>363</v>
      </c>
      <c r="AU98" s="435">
        <v>7</v>
      </c>
      <c r="AV98" s="435" t="s">
        <v>364</v>
      </c>
      <c r="AW98" s="435" t="s">
        <v>358</v>
      </c>
      <c r="AZ98" s="436">
        <f t="shared" si="35"/>
      </c>
      <c r="BA98" s="436">
        <f t="shared" si="35"/>
      </c>
      <c r="BB98" s="436">
        <f t="shared" si="35"/>
      </c>
      <c r="BC98" s="436">
        <f t="shared" si="35"/>
      </c>
      <c r="BD98" s="436">
        <f t="shared" si="35"/>
      </c>
      <c r="BE98" s="436" t="str">
        <f t="shared" si="35"/>
        <v>так</v>
      </c>
      <c r="BF98" s="436">
        <f t="shared" si="37"/>
      </c>
      <c r="BG98" s="436">
        <f t="shared" si="37"/>
      </c>
      <c r="BH98" s="436">
        <f t="shared" si="37"/>
      </c>
      <c r="BI98" s="436">
        <f t="shared" si="37"/>
      </c>
      <c r="BJ98" s="436">
        <f t="shared" si="37"/>
      </c>
      <c r="BK98" s="436">
        <f t="shared" si="37"/>
      </c>
    </row>
    <row r="99" spans="1:63" s="13" customFormat="1" ht="19.5" customHeight="1" thickBot="1">
      <c r="A99" s="1181">
        <v>4</v>
      </c>
      <c r="B99" s="1169" t="s">
        <v>383</v>
      </c>
      <c r="C99" s="1182"/>
      <c r="D99" s="1183" t="s">
        <v>368</v>
      </c>
      <c r="E99" s="1183"/>
      <c r="F99" s="1184"/>
      <c r="G99" s="1185">
        <v>3</v>
      </c>
      <c r="H99" s="481">
        <f t="shared" si="40"/>
        <v>90</v>
      </c>
      <c r="I99" s="482">
        <f>J99+K99+L99</f>
        <v>40</v>
      </c>
      <c r="J99" s="1177">
        <v>28</v>
      </c>
      <c r="K99" s="1177"/>
      <c r="L99" s="1186">
        <v>12</v>
      </c>
      <c r="M99" s="205">
        <f t="shared" si="41"/>
        <v>50</v>
      </c>
      <c r="N99" s="1176"/>
      <c r="O99" s="1176"/>
      <c r="P99" s="1176"/>
      <c r="Q99" s="1177"/>
      <c r="R99" s="1177"/>
      <c r="S99" s="1177"/>
      <c r="T99" s="1177">
        <v>3</v>
      </c>
      <c r="U99" s="1177"/>
      <c r="V99" s="1177"/>
      <c r="W99" s="48"/>
      <c r="X99" s="42"/>
      <c r="Y99" s="46"/>
      <c r="AD99" s="13">
        <v>3</v>
      </c>
      <c r="AK99" s="434"/>
      <c r="AL99" s="434"/>
      <c r="AM99" s="434"/>
      <c r="AN99" s="434"/>
      <c r="AO99" s="434"/>
      <c r="AP99" s="434"/>
      <c r="AQ99" s="434"/>
      <c r="AR99" s="434"/>
      <c r="AS99" s="434"/>
      <c r="AT99" s="434"/>
      <c r="AU99" s="434"/>
      <c r="AV99" s="434"/>
      <c r="AW99" s="434"/>
      <c r="AZ99" s="436">
        <f t="shared" si="35"/>
      </c>
      <c r="BA99" s="436">
        <f t="shared" si="35"/>
      </c>
      <c r="BB99" s="436">
        <f t="shared" si="35"/>
      </c>
      <c r="BC99" s="436">
        <f t="shared" si="35"/>
      </c>
      <c r="BD99" s="436">
        <f t="shared" si="35"/>
      </c>
      <c r="BE99" s="436">
        <f t="shared" si="35"/>
      </c>
      <c r="BF99" s="436" t="str">
        <f t="shared" si="37"/>
        <v>так</v>
      </c>
      <c r="BG99" s="436">
        <f t="shared" si="37"/>
      </c>
      <c r="BH99" s="436">
        <f t="shared" si="37"/>
      </c>
      <c r="BI99" s="436">
        <f t="shared" si="37"/>
      </c>
      <c r="BJ99" s="436">
        <f t="shared" si="37"/>
      </c>
      <c r="BK99" s="436">
        <f t="shared" si="37"/>
      </c>
    </row>
    <row r="100" spans="1:63" s="13" customFormat="1" ht="19.5" customHeight="1" thickBot="1">
      <c r="A100" s="1187">
        <v>5</v>
      </c>
      <c r="B100" s="1188" t="s">
        <v>369</v>
      </c>
      <c r="C100" s="1189"/>
      <c r="D100" s="1190" t="s">
        <v>362</v>
      </c>
      <c r="E100" s="1190"/>
      <c r="F100" s="1191"/>
      <c r="G100" s="1192">
        <v>1.5</v>
      </c>
      <c r="H100" s="1193">
        <f t="shared" si="40"/>
        <v>45</v>
      </c>
      <c r="I100" s="1194">
        <f>J100+K100+L100</f>
        <v>16</v>
      </c>
      <c r="J100" s="1195">
        <v>16</v>
      </c>
      <c r="K100" s="1195"/>
      <c r="L100" s="1196"/>
      <c r="M100" s="205">
        <f t="shared" si="41"/>
        <v>29</v>
      </c>
      <c r="N100" s="1176"/>
      <c r="O100" s="1176"/>
      <c r="P100" s="1176"/>
      <c r="Q100" s="1177"/>
      <c r="R100" s="1177"/>
      <c r="S100" s="1177"/>
      <c r="T100" s="1177"/>
      <c r="U100" s="1177">
        <v>2</v>
      </c>
      <c r="V100" s="1177"/>
      <c r="W100" s="48"/>
      <c r="X100" s="42"/>
      <c r="Y100" s="46"/>
      <c r="AD100" s="13">
        <v>3</v>
      </c>
      <c r="AK100" s="434" t="s">
        <v>384</v>
      </c>
      <c r="AL100" s="434"/>
      <c r="AM100" s="434"/>
      <c r="AN100" s="434"/>
      <c r="AO100" s="434"/>
      <c r="AP100" s="434"/>
      <c r="AQ100" s="434"/>
      <c r="AR100" s="434"/>
      <c r="AS100" s="434"/>
      <c r="AT100" s="434"/>
      <c r="AU100" s="434"/>
      <c r="AV100" s="434"/>
      <c r="AW100" s="434"/>
      <c r="AZ100" s="436">
        <f t="shared" si="35"/>
      </c>
      <c r="BA100" s="436">
        <f t="shared" si="35"/>
      </c>
      <c r="BB100" s="436">
        <f t="shared" si="35"/>
      </c>
      <c r="BC100" s="436">
        <f t="shared" si="35"/>
      </c>
      <c r="BD100" s="436">
        <f t="shared" si="35"/>
      </c>
      <c r="BE100" s="436">
        <f t="shared" si="35"/>
      </c>
      <c r="BF100" s="436">
        <f t="shared" si="37"/>
      </c>
      <c r="BG100" s="436" t="str">
        <f t="shared" si="37"/>
        <v>так</v>
      </c>
      <c r="BH100" s="436">
        <f t="shared" si="37"/>
      </c>
      <c r="BI100" s="436">
        <f t="shared" si="37"/>
      </c>
      <c r="BJ100" s="436">
        <f t="shared" si="37"/>
      </c>
      <c r="BK100" s="436">
        <f t="shared" si="37"/>
      </c>
    </row>
    <row r="101" spans="1:63" s="13" customFormat="1" ht="19.5" customHeight="1">
      <c r="A101" s="1183">
        <v>6</v>
      </c>
      <c r="B101" s="1197" t="s">
        <v>370</v>
      </c>
      <c r="C101" s="1198"/>
      <c r="D101" s="1183" t="s">
        <v>363</v>
      </c>
      <c r="E101" s="1183"/>
      <c r="F101" s="1198"/>
      <c r="G101" s="1199">
        <v>1.5</v>
      </c>
      <c r="H101" s="754">
        <f t="shared" si="40"/>
        <v>45</v>
      </c>
      <c r="I101" s="205">
        <v>18</v>
      </c>
      <c r="J101" s="1177">
        <v>9</v>
      </c>
      <c r="K101" s="1177"/>
      <c r="L101" s="1177">
        <v>9</v>
      </c>
      <c r="M101" s="205">
        <f t="shared" si="41"/>
        <v>27</v>
      </c>
      <c r="N101" s="1176"/>
      <c r="O101" s="1176"/>
      <c r="P101" s="1176"/>
      <c r="Q101" s="1177"/>
      <c r="R101" s="1177"/>
      <c r="S101" s="1177"/>
      <c r="T101" s="1177"/>
      <c r="U101" s="1177"/>
      <c r="V101" s="1177">
        <v>2</v>
      </c>
      <c r="W101" s="34"/>
      <c r="X101" s="17"/>
      <c r="Y101" s="31"/>
      <c r="AD101" s="13">
        <v>3</v>
      </c>
      <c r="AK101" s="436" t="s">
        <v>385</v>
      </c>
      <c r="AL101" s="434">
        <f>COUNTIF($D96:$D128,AL$9)</f>
        <v>0</v>
      </c>
      <c r="AM101" s="434">
        <f aca="true" t="shared" si="42" ref="AM101:AW101">COUNTIF($D96:$D128,AM$9)</f>
        <v>0</v>
      </c>
      <c r="AN101" s="434">
        <f t="shared" si="42"/>
        <v>0</v>
      </c>
      <c r="AO101" s="434">
        <v>1</v>
      </c>
      <c r="AP101" s="434">
        <v>1</v>
      </c>
      <c r="AQ101" s="434">
        <v>1</v>
      </c>
      <c r="AR101" s="434">
        <v>2</v>
      </c>
      <c r="AS101" s="434">
        <v>1</v>
      </c>
      <c r="AT101" s="434">
        <v>1</v>
      </c>
      <c r="AU101" s="434">
        <f t="shared" si="42"/>
        <v>0</v>
      </c>
      <c r="AV101" s="434">
        <f t="shared" si="42"/>
        <v>0</v>
      </c>
      <c r="AW101" s="434">
        <f t="shared" si="42"/>
        <v>0</v>
      </c>
      <c r="AZ101" s="436">
        <f t="shared" si="35"/>
      </c>
      <c r="BA101" s="436">
        <f t="shared" si="35"/>
      </c>
      <c r="BB101" s="436">
        <f t="shared" si="35"/>
      </c>
      <c r="BC101" s="436">
        <f t="shared" si="35"/>
      </c>
      <c r="BD101" s="436">
        <f t="shared" si="35"/>
      </c>
      <c r="BE101" s="436">
        <f t="shared" si="35"/>
      </c>
      <c r="BF101" s="436">
        <f t="shared" si="37"/>
      </c>
      <c r="BG101" s="436">
        <f t="shared" si="37"/>
      </c>
      <c r="BH101" s="436" t="str">
        <f t="shared" si="37"/>
        <v>так</v>
      </c>
      <c r="BI101" s="436">
        <f t="shared" si="37"/>
      </c>
      <c r="BJ101" s="436">
        <f t="shared" si="37"/>
      </c>
      <c r="BK101" s="436">
        <f t="shared" si="37"/>
      </c>
    </row>
    <row r="102" spans="1:63" s="13" customFormat="1" ht="19.5" customHeight="1" thickBot="1">
      <c r="A102" s="1013" t="s">
        <v>318</v>
      </c>
      <c r="B102" s="1014"/>
      <c r="C102" s="1014"/>
      <c r="D102" s="1014"/>
      <c r="E102" s="1014"/>
      <c r="F102" s="1014"/>
      <c r="G102" s="525">
        <f>SUM(G96:G101)</f>
        <v>10</v>
      </c>
      <c r="H102" s="525">
        <f>SUM(H96:H101)</f>
        <v>300</v>
      </c>
      <c r="I102" s="525">
        <f>SUM(I96:I101)</f>
        <v>120</v>
      </c>
      <c r="J102" s="525">
        <f>SUM(J96:J101)</f>
        <v>95</v>
      </c>
      <c r="K102" s="525">
        <f>SUM(K96:K100)</f>
        <v>0</v>
      </c>
      <c r="L102" s="525">
        <f>SUM(L96:L101)</f>
        <v>25</v>
      </c>
      <c r="M102" s="525">
        <f>SUM(M96:M101)</f>
        <v>180</v>
      </c>
      <c r="N102" s="525"/>
      <c r="O102" s="525"/>
      <c r="P102" s="525"/>
      <c r="Q102" s="525">
        <f>SUM(Q96:Q100)</f>
        <v>1</v>
      </c>
      <c r="R102" s="525">
        <f>SUM(R96:R100)</f>
        <v>2</v>
      </c>
      <c r="S102" s="525">
        <f>SUM(S96:S100)</f>
        <v>2</v>
      </c>
      <c r="T102" s="525">
        <f>SUM(T96:T100)</f>
        <v>3</v>
      </c>
      <c r="U102" s="525">
        <f>SUM(U96:U100)</f>
        <v>2</v>
      </c>
      <c r="V102" s="525" t="s">
        <v>319</v>
      </c>
      <c r="W102" s="48"/>
      <c r="X102" s="42"/>
      <c r="Y102" s="46"/>
      <c r="AK102" s="436" t="s">
        <v>386</v>
      </c>
      <c r="AL102" s="434"/>
      <c r="AM102" s="434"/>
      <c r="AN102" s="434"/>
      <c r="AO102" s="434"/>
      <c r="AP102" s="434"/>
      <c r="AQ102" s="434"/>
      <c r="AR102" s="434"/>
      <c r="AS102" s="434"/>
      <c r="AT102" s="434"/>
      <c r="AU102" s="434"/>
      <c r="AV102" s="434"/>
      <c r="AW102" s="434"/>
      <c r="AZ102" s="436"/>
      <c r="BA102" s="436"/>
      <c r="BB102" s="436"/>
      <c r="BC102" s="436"/>
      <c r="BD102" s="436"/>
      <c r="BE102" s="436"/>
      <c r="BF102" s="436"/>
      <c r="BG102" s="436"/>
      <c r="BH102" s="436"/>
      <c r="BI102" s="436"/>
      <c r="BJ102" s="436"/>
      <c r="BK102" s="436"/>
    </row>
    <row r="103" spans="1:63" s="13" customFormat="1" ht="15.75" customHeight="1" thickBot="1">
      <c r="A103" s="471" t="s">
        <v>320</v>
      </c>
      <c r="B103" s="472" t="s">
        <v>321</v>
      </c>
      <c r="C103" s="178"/>
      <c r="D103" s="473">
        <v>3</v>
      </c>
      <c r="E103" s="473"/>
      <c r="F103" s="474"/>
      <c r="G103" s="475">
        <v>1</v>
      </c>
      <c r="H103" s="475">
        <f>G103*30</f>
        <v>30</v>
      </c>
      <c r="I103" s="476">
        <f>J103+K103+L103</f>
        <v>14</v>
      </c>
      <c r="J103" s="477">
        <v>10</v>
      </c>
      <c r="K103" s="477"/>
      <c r="L103" s="477">
        <v>4</v>
      </c>
      <c r="M103" s="478">
        <f>H103-I103</f>
        <v>16</v>
      </c>
      <c r="N103" s="232"/>
      <c r="O103" s="233"/>
      <c r="P103" s="479"/>
      <c r="Q103" s="476">
        <v>1</v>
      </c>
      <c r="R103" s="477"/>
      <c r="S103" s="478"/>
      <c r="T103" s="480"/>
      <c r="U103" s="477"/>
      <c r="V103" s="478"/>
      <c r="W103" s="48"/>
      <c r="X103" s="17"/>
      <c r="Y103" s="31"/>
      <c r="AK103" s="436" t="s">
        <v>387</v>
      </c>
      <c r="AL103" s="434"/>
      <c r="AM103" s="434"/>
      <c r="AN103" s="434"/>
      <c r="AO103" s="434"/>
      <c r="AP103" s="434"/>
      <c r="AQ103" s="434"/>
      <c r="AR103" s="434"/>
      <c r="AS103" s="434"/>
      <c r="AT103" s="434"/>
      <c r="AU103" s="434"/>
      <c r="AV103" s="434"/>
      <c r="AW103" s="434"/>
      <c r="AZ103" s="436">
        <f t="shared" si="35"/>
      </c>
      <c r="BA103" s="436">
        <f t="shared" si="35"/>
      </c>
      <c r="BB103" s="436">
        <f t="shared" si="35"/>
      </c>
      <c r="BC103" s="436" t="str">
        <f t="shared" si="35"/>
        <v>так</v>
      </c>
      <c r="BD103" s="436">
        <f t="shared" si="35"/>
      </c>
      <c r="BE103" s="436">
        <f t="shared" si="35"/>
      </c>
      <c r="BF103" s="436">
        <f t="shared" si="37"/>
      </c>
      <c r="BG103" s="436">
        <f t="shared" si="37"/>
      </c>
      <c r="BH103" s="436">
        <f t="shared" si="37"/>
      </c>
      <c r="BI103" s="436">
        <f t="shared" si="37"/>
      </c>
      <c r="BJ103" s="436">
        <f t="shared" si="37"/>
      </c>
      <c r="BK103" s="436">
        <f t="shared" si="37"/>
      </c>
    </row>
    <row r="104" spans="1:63" s="13" customFormat="1" ht="15.75" customHeight="1" thickBot="1">
      <c r="A104" s="526" t="s">
        <v>322</v>
      </c>
      <c r="B104" s="401" t="s">
        <v>323</v>
      </c>
      <c r="C104" s="178"/>
      <c r="D104" s="473">
        <v>3</v>
      </c>
      <c r="E104" s="473"/>
      <c r="F104" s="474"/>
      <c r="G104" s="481">
        <v>1</v>
      </c>
      <c r="H104" s="481">
        <f>G104*30</f>
        <v>30</v>
      </c>
      <c r="I104" s="482">
        <f>J104+K104+L104</f>
        <v>14</v>
      </c>
      <c r="J104" s="483">
        <v>10</v>
      </c>
      <c r="K104" s="483"/>
      <c r="L104" s="483">
        <v>4</v>
      </c>
      <c r="M104" s="478">
        <f>H104-I104</f>
        <v>16</v>
      </c>
      <c r="N104" s="232"/>
      <c r="O104" s="233"/>
      <c r="P104" s="479"/>
      <c r="Q104" s="476">
        <v>1</v>
      </c>
      <c r="R104" s="477"/>
      <c r="S104" s="478"/>
      <c r="T104" s="480"/>
      <c r="U104" s="477"/>
      <c r="V104" s="478"/>
      <c r="W104" s="402"/>
      <c r="X104" s="37"/>
      <c r="Y104" s="403"/>
      <c r="AZ104" s="436">
        <f t="shared" si="35"/>
      </c>
      <c r="BA104" s="436">
        <f t="shared" si="35"/>
      </c>
      <c r="BB104" s="436">
        <f t="shared" si="35"/>
      </c>
      <c r="BC104" s="436" t="str">
        <f t="shared" si="35"/>
        <v>так</v>
      </c>
      <c r="BD104" s="436">
        <f t="shared" si="35"/>
      </c>
      <c r="BE104" s="436">
        <f t="shared" si="35"/>
      </c>
      <c r="BF104" s="436">
        <f t="shared" si="37"/>
      </c>
      <c r="BG104" s="436">
        <f t="shared" si="37"/>
      </c>
      <c r="BH104" s="436">
        <f t="shared" si="37"/>
      </c>
      <c r="BI104" s="436">
        <f t="shared" si="37"/>
      </c>
      <c r="BJ104" s="436">
        <f t="shared" si="37"/>
      </c>
      <c r="BK104" s="436">
        <f t="shared" si="37"/>
      </c>
    </row>
    <row r="105" spans="1:63" s="13" customFormat="1" ht="15.75" customHeight="1" thickBot="1">
      <c r="A105" s="484" t="s">
        <v>324</v>
      </c>
      <c r="B105" s="404" t="s">
        <v>325</v>
      </c>
      <c r="C105" s="1200"/>
      <c r="D105" s="1201" t="s">
        <v>362</v>
      </c>
      <c r="E105" s="1202"/>
      <c r="F105" s="1203"/>
      <c r="G105" s="1204">
        <v>1.5</v>
      </c>
      <c r="H105" s="1205">
        <v>45</v>
      </c>
      <c r="I105" s="1205">
        <v>16</v>
      </c>
      <c r="J105" s="1201">
        <v>16</v>
      </c>
      <c r="K105" s="1201"/>
      <c r="L105" s="1201"/>
      <c r="M105" s="1202">
        <v>29</v>
      </c>
      <c r="N105" s="1206"/>
      <c r="O105" s="1200"/>
      <c r="P105" s="1207"/>
      <c r="Q105" s="1204"/>
      <c r="R105" s="1201"/>
      <c r="S105" s="1208"/>
      <c r="T105" s="1208"/>
      <c r="U105" s="1201">
        <v>2</v>
      </c>
      <c r="V105" s="1202"/>
      <c r="W105" s="149"/>
      <c r="X105" s="149"/>
      <c r="Y105" s="149"/>
      <c r="AZ105" s="436">
        <f t="shared" si="35"/>
      </c>
      <c r="BA105" s="436">
        <f t="shared" si="35"/>
      </c>
      <c r="BB105" s="436">
        <f t="shared" si="35"/>
      </c>
      <c r="BC105" s="436">
        <f t="shared" si="35"/>
      </c>
      <c r="BD105" s="436">
        <f t="shared" si="35"/>
      </c>
      <c r="BE105" s="436">
        <f t="shared" si="35"/>
      </c>
      <c r="BF105" s="436">
        <f t="shared" si="37"/>
      </c>
      <c r="BG105" s="436" t="str">
        <f t="shared" si="37"/>
        <v>так</v>
      </c>
      <c r="BH105" s="436">
        <f t="shared" si="37"/>
      </c>
      <c r="BI105" s="436">
        <f t="shared" si="37"/>
      </c>
      <c r="BJ105" s="436">
        <f t="shared" si="37"/>
      </c>
      <c r="BK105" s="436">
        <f t="shared" si="37"/>
      </c>
    </row>
    <row r="106" spans="1:63" s="13" customFormat="1" ht="15.75" customHeight="1" thickBot="1">
      <c r="A106" s="484" t="s">
        <v>326</v>
      </c>
      <c r="B106" s="405" t="s">
        <v>327</v>
      </c>
      <c r="C106" s="1209"/>
      <c r="D106" s="1205" t="s">
        <v>359</v>
      </c>
      <c r="E106" s="1210"/>
      <c r="F106" s="1211"/>
      <c r="G106" s="1212">
        <v>1.5</v>
      </c>
      <c r="H106" s="1205">
        <v>45</v>
      </c>
      <c r="I106" s="1205">
        <v>16</v>
      </c>
      <c r="J106" s="1205">
        <v>16</v>
      </c>
      <c r="K106" s="1205"/>
      <c r="L106" s="1205"/>
      <c r="M106" s="1210">
        <v>29</v>
      </c>
      <c r="N106" s="1213"/>
      <c r="O106" s="1209"/>
      <c r="P106" s="1214"/>
      <c r="Q106" s="1212"/>
      <c r="R106" s="1205">
        <v>2</v>
      </c>
      <c r="S106" s="1205"/>
      <c r="T106" s="1205"/>
      <c r="U106" s="1205"/>
      <c r="V106" s="1210"/>
      <c r="W106" s="149"/>
      <c r="X106" s="149"/>
      <c r="Y106" s="149"/>
      <c r="AZ106" s="436">
        <f t="shared" si="35"/>
      </c>
      <c r="BA106" s="436">
        <f t="shared" si="35"/>
      </c>
      <c r="BB106" s="436">
        <f t="shared" si="35"/>
      </c>
      <c r="BC106" s="436">
        <f t="shared" si="35"/>
      </c>
      <c r="BD106" s="436" t="str">
        <f t="shared" si="35"/>
        <v>так</v>
      </c>
      <c r="BE106" s="436">
        <f t="shared" si="35"/>
      </c>
      <c r="BF106" s="436">
        <f t="shared" si="37"/>
      </c>
      <c r="BG106" s="436">
        <f t="shared" si="37"/>
      </c>
      <c r="BH106" s="436">
        <f t="shared" si="37"/>
      </c>
      <c r="BI106" s="436">
        <f t="shared" si="37"/>
      </c>
      <c r="BJ106" s="436">
        <f t="shared" si="37"/>
      </c>
      <c r="BK106" s="436">
        <f t="shared" si="37"/>
      </c>
    </row>
    <row r="107" spans="1:63" s="13" customFormat="1" ht="15.75" customHeight="1" thickBot="1">
      <c r="A107" s="484" t="s">
        <v>328</v>
      </c>
      <c r="B107" s="406" t="s">
        <v>329</v>
      </c>
      <c r="C107" s="1209"/>
      <c r="D107" s="1205"/>
      <c r="E107" s="1210"/>
      <c r="F107" s="1211"/>
      <c r="G107" s="1215">
        <f>6.5+G113</f>
        <v>8</v>
      </c>
      <c r="H107" s="1216">
        <f>195+H113</f>
        <v>240</v>
      </c>
      <c r="I107" s="1216">
        <f>78+I113</f>
        <v>96</v>
      </c>
      <c r="J107" s="1216"/>
      <c r="K107" s="1216"/>
      <c r="L107" s="1216">
        <f>78+L113</f>
        <v>96</v>
      </c>
      <c r="M107" s="1216">
        <f>117+M113</f>
        <v>144</v>
      </c>
      <c r="N107" s="1209"/>
      <c r="O107" s="1209"/>
      <c r="P107" s="1214"/>
      <c r="Q107" s="1212"/>
      <c r="R107" s="1205"/>
      <c r="S107" s="1205"/>
      <c r="T107" s="1205"/>
      <c r="U107" s="1205"/>
      <c r="V107" s="1214"/>
      <c r="W107" s="149"/>
      <c r="X107" s="149"/>
      <c r="Y107" s="149"/>
      <c r="AZ107" s="436">
        <f t="shared" si="35"/>
      </c>
      <c r="BA107" s="436">
        <f t="shared" si="35"/>
      </c>
      <c r="BB107" s="436">
        <f t="shared" si="35"/>
      </c>
      <c r="BC107" s="436">
        <f t="shared" si="35"/>
      </c>
      <c r="BD107" s="436">
        <f t="shared" si="35"/>
      </c>
      <c r="BE107" s="436">
        <f t="shared" si="35"/>
      </c>
      <c r="BF107" s="436">
        <f t="shared" si="37"/>
      </c>
      <c r="BG107" s="436">
        <f t="shared" si="37"/>
      </c>
      <c r="BH107" s="436">
        <f t="shared" si="37"/>
      </c>
      <c r="BI107" s="436">
        <f t="shared" si="37"/>
      </c>
      <c r="BJ107" s="436">
        <f t="shared" si="37"/>
      </c>
      <c r="BK107" s="436">
        <f t="shared" si="37"/>
      </c>
    </row>
    <row r="108" spans="1:63" s="13" customFormat="1" ht="15.75" customHeight="1" thickBot="1">
      <c r="A108" s="484" t="s">
        <v>330</v>
      </c>
      <c r="B108" s="407" t="s">
        <v>329</v>
      </c>
      <c r="C108" s="1209"/>
      <c r="D108" s="1205">
        <v>3</v>
      </c>
      <c r="E108" s="1210"/>
      <c r="F108" s="1211"/>
      <c r="G108" s="1212">
        <v>1</v>
      </c>
      <c r="H108" s="1205">
        <v>30</v>
      </c>
      <c r="I108" s="1205">
        <v>14</v>
      </c>
      <c r="J108" s="1205"/>
      <c r="K108" s="1205"/>
      <c r="L108" s="1205">
        <v>14</v>
      </c>
      <c r="M108" s="1210">
        <v>16</v>
      </c>
      <c r="N108" s="1213"/>
      <c r="O108" s="1209"/>
      <c r="P108" s="1214"/>
      <c r="Q108" s="1212">
        <v>1</v>
      </c>
      <c r="R108" s="1205"/>
      <c r="S108" s="1205"/>
      <c r="T108" s="1205"/>
      <c r="U108" s="1205"/>
      <c r="V108" s="1210"/>
      <c r="W108" s="149"/>
      <c r="X108" s="149"/>
      <c r="Y108" s="149"/>
      <c r="AZ108" s="436">
        <f t="shared" si="35"/>
      </c>
      <c r="BA108" s="436">
        <f t="shared" si="35"/>
      </c>
      <c r="BB108" s="436">
        <f t="shared" si="35"/>
      </c>
      <c r="BC108" s="436" t="str">
        <f t="shared" si="35"/>
        <v>так</v>
      </c>
      <c r="BD108" s="436">
        <f t="shared" si="35"/>
      </c>
      <c r="BE108" s="436">
        <f t="shared" si="35"/>
      </c>
      <c r="BF108" s="436">
        <f t="shared" si="37"/>
      </c>
      <c r="BG108" s="436">
        <f t="shared" si="37"/>
      </c>
      <c r="BH108" s="436">
        <f t="shared" si="37"/>
      </c>
      <c r="BI108" s="436">
        <f t="shared" si="37"/>
      </c>
      <c r="BJ108" s="436">
        <f t="shared" si="37"/>
      </c>
      <c r="BK108" s="436">
        <f t="shared" si="37"/>
      </c>
    </row>
    <row r="109" spans="1:63" s="13" customFormat="1" ht="15.75" customHeight="1" thickBot="1">
      <c r="A109" s="484" t="s">
        <v>331</v>
      </c>
      <c r="B109" s="407" t="s">
        <v>329</v>
      </c>
      <c r="C109" s="1209"/>
      <c r="D109" s="1205"/>
      <c r="E109" s="1210"/>
      <c r="F109" s="1211"/>
      <c r="G109" s="1212">
        <v>1.5</v>
      </c>
      <c r="H109" s="1205">
        <v>45</v>
      </c>
      <c r="I109" s="1205">
        <v>16</v>
      </c>
      <c r="J109" s="1205"/>
      <c r="K109" s="1205"/>
      <c r="L109" s="1205">
        <v>16</v>
      </c>
      <c r="M109" s="1210">
        <v>29</v>
      </c>
      <c r="N109" s="1213"/>
      <c r="O109" s="1209"/>
      <c r="P109" s="1214"/>
      <c r="Q109" s="1212"/>
      <c r="R109" s="1205">
        <v>2</v>
      </c>
      <c r="S109" s="1205"/>
      <c r="T109" s="1205"/>
      <c r="U109" s="1205"/>
      <c r="V109" s="1210"/>
      <c r="W109" s="149"/>
      <c r="X109" s="149"/>
      <c r="Y109" s="149"/>
      <c r="AZ109" s="436">
        <f t="shared" si="35"/>
      </c>
      <c r="BA109" s="436">
        <f t="shared" si="35"/>
      </c>
      <c r="BB109" s="436">
        <f t="shared" si="35"/>
      </c>
      <c r="BC109" s="436">
        <f t="shared" si="35"/>
      </c>
      <c r="BD109" s="436" t="str">
        <f t="shared" si="35"/>
        <v>так</v>
      </c>
      <c r="BE109" s="436">
        <f t="shared" si="35"/>
      </c>
      <c r="BF109" s="436">
        <f t="shared" si="37"/>
      </c>
      <c r="BG109" s="436">
        <f t="shared" si="37"/>
      </c>
      <c r="BH109" s="436">
        <f t="shared" si="37"/>
      </c>
      <c r="BI109" s="436">
        <f t="shared" si="37"/>
      </c>
      <c r="BJ109" s="436">
        <f t="shared" si="37"/>
      </c>
      <c r="BK109" s="436">
        <f t="shared" si="37"/>
      </c>
    </row>
    <row r="110" spans="1:63" s="13" customFormat="1" ht="15.75" customHeight="1" thickBot="1">
      <c r="A110" s="484" t="s">
        <v>332</v>
      </c>
      <c r="B110" s="407" t="s">
        <v>329</v>
      </c>
      <c r="C110" s="1209"/>
      <c r="D110" s="1205" t="s">
        <v>361</v>
      </c>
      <c r="E110" s="1210"/>
      <c r="F110" s="1211"/>
      <c r="G110" s="1212">
        <v>1.5</v>
      </c>
      <c r="H110" s="1205">
        <v>45</v>
      </c>
      <c r="I110" s="1205">
        <v>16</v>
      </c>
      <c r="J110" s="1205"/>
      <c r="K110" s="1205"/>
      <c r="L110" s="1205">
        <v>16</v>
      </c>
      <c r="M110" s="1210">
        <f>H110-I110</f>
        <v>29</v>
      </c>
      <c r="N110" s="1213"/>
      <c r="O110" s="1209"/>
      <c r="P110" s="1214"/>
      <c r="Q110" s="1212"/>
      <c r="R110" s="1205"/>
      <c r="S110" s="1205">
        <v>2</v>
      </c>
      <c r="T110" s="1205"/>
      <c r="U110" s="1205"/>
      <c r="V110" s="1210"/>
      <c r="W110" s="149"/>
      <c r="X110" s="149"/>
      <c r="Y110" s="149"/>
      <c r="AZ110" s="436">
        <f t="shared" si="35"/>
      </c>
      <c r="BA110" s="436">
        <f t="shared" si="35"/>
      </c>
      <c r="BB110" s="436">
        <f t="shared" si="35"/>
      </c>
      <c r="BC110" s="436">
        <f t="shared" si="35"/>
      </c>
      <c r="BD110" s="436">
        <f t="shared" si="35"/>
      </c>
      <c r="BE110" s="436" t="str">
        <f t="shared" si="35"/>
        <v>так</v>
      </c>
      <c r="BF110" s="436">
        <f t="shared" si="37"/>
      </c>
      <c r="BG110" s="436">
        <f t="shared" si="37"/>
      </c>
      <c r="BH110" s="436">
        <f t="shared" si="37"/>
      </c>
      <c r="BI110" s="436">
        <f t="shared" si="37"/>
      </c>
      <c r="BJ110" s="436">
        <f t="shared" si="37"/>
      </c>
      <c r="BK110" s="436">
        <f t="shared" si="37"/>
      </c>
    </row>
    <row r="111" spans="1:63" s="13" customFormat="1" ht="15.75" customHeight="1" thickBot="1">
      <c r="A111" s="484" t="s">
        <v>333</v>
      </c>
      <c r="B111" s="407" t="s">
        <v>329</v>
      </c>
      <c r="C111" s="1209"/>
      <c r="D111" s="1205">
        <v>5</v>
      </c>
      <c r="E111" s="1210"/>
      <c r="F111" s="1211"/>
      <c r="G111" s="1212">
        <v>1.5</v>
      </c>
      <c r="H111" s="1205">
        <v>45</v>
      </c>
      <c r="I111" s="1205">
        <v>20</v>
      </c>
      <c r="J111" s="1205"/>
      <c r="K111" s="1205"/>
      <c r="L111" s="1205">
        <v>20</v>
      </c>
      <c r="M111" s="1210">
        <v>25</v>
      </c>
      <c r="N111" s="1213"/>
      <c r="O111" s="1209"/>
      <c r="P111" s="1214"/>
      <c r="Q111" s="1212"/>
      <c r="R111" s="1205"/>
      <c r="S111" s="1205"/>
      <c r="T111" s="1205">
        <v>1.5</v>
      </c>
      <c r="U111" s="1205"/>
      <c r="V111" s="1210"/>
      <c r="W111" s="149"/>
      <c r="X111" s="149"/>
      <c r="Y111" s="149"/>
      <c r="AZ111" s="436">
        <f t="shared" si="35"/>
      </c>
      <c r="BA111" s="436">
        <f t="shared" si="35"/>
      </c>
      <c r="BB111" s="436">
        <f t="shared" si="35"/>
      </c>
      <c r="BC111" s="436">
        <f t="shared" si="35"/>
      </c>
      <c r="BD111" s="436">
        <f t="shared" si="35"/>
      </c>
      <c r="BE111" s="436">
        <f t="shared" si="35"/>
      </c>
      <c r="BF111" s="436" t="str">
        <f t="shared" si="37"/>
        <v>так</v>
      </c>
      <c r="BG111" s="436">
        <f t="shared" si="37"/>
      </c>
      <c r="BH111" s="436">
        <f t="shared" si="37"/>
      </c>
      <c r="BI111" s="436">
        <f t="shared" si="37"/>
      </c>
      <c r="BJ111" s="436">
        <f t="shared" si="37"/>
      </c>
      <c r="BK111" s="436">
        <f t="shared" si="37"/>
      </c>
    </row>
    <row r="112" spans="1:63" s="13" customFormat="1" ht="15.75" customHeight="1" thickBot="1">
      <c r="A112" s="484" t="s">
        <v>334</v>
      </c>
      <c r="B112" s="407" t="s">
        <v>329</v>
      </c>
      <c r="C112" s="1209"/>
      <c r="D112" s="1205"/>
      <c r="E112" s="1210"/>
      <c r="F112" s="1211"/>
      <c r="G112" s="1212">
        <v>1.5</v>
      </c>
      <c r="H112" s="1205">
        <v>45</v>
      </c>
      <c r="I112" s="1205">
        <v>16</v>
      </c>
      <c r="J112" s="1205"/>
      <c r="K112" s="1205"/>
      <c r="L112" s="1205">
        <v>16</v>
      </c>
      <c r="M112" s="1210">
        <v>29</v>
      </c>
      <c r="N112" s="1213"/>
      <c r="O112" s="1209"/>
      <c r="P112" s="1214"/>
      <c r="Q112" s="1212"/>
      <c r="R112" s="1205"/>
      <c r="S112" s="1205"/>
      <c r="T112" s="1205"/>
      <c r="U112" s="1205">
        <v>2</v>
      </c>
      <c r="V112" s="1210"/>
      <c r="W112" s="149"/>
      <c r="X112" s="149"/>
      <c r="Y112" s="149"/>
      <c r="AZ112" s="436">
        <f t="shared" si="35"/>
      </c>
      <c r="BA112" s="436">
        <f t="shared" si="35"/>
      </c>
      <c r="BB112" s="436">
        <f t="shared" si="35"/>
      </c>
      <c r="BC112" s="436">
        <f t="shared" si="35"/>
      </c>
      <c r="BD112" s="436">
        <f t="shared" si="35"/>
      </c>
      <c r="BE112" s="436">
        <f t="shared" si="35"/>
      </c>
      <c r="BF112" s="436">
        <f t="shared" si="37"/>
      </c>
      <c r="BG112" s="436" t="str">
        <f t="shared" si="37"/>
        <v>так</v>
      </c>
      <c r="BH112" s="436">
        <f t="shared" si="37"/>
      </c>
      <c r="BI112" s="436">
        <f t="shared" si="37"/>
      </c>
      <c r="BJ112" s="436">
        <f t="shared" si="37"/>
      </c>
      <c r="BK112" s="436">
        <f t="shared" si="37"/>
      </c>
    </row>
    <row r="113" spans="1:63" s="13" customFormat="1" ht="15.75" customHeight="1" thickBot="1">
      <c r="A113" s="484" t="s">
        <v>335</v>
      </c>
      <c r="B113" s="407" t="s">
        <v>329</v>
      </c>
      <c r="C113" s="1209"/>
      <c r="D113" s="1205" t="s">
        <v>363</v>
      </c>
      <c r="E113" s="1210"/>
      <c r="F113" s="1211"/>
      <c r="G113" s="1212">
        <v>1.5</v>
      </c>
      <c r="H113" s="1205">
        <v>45</v>
      </c>
      <c r="I113" s="1205">
        <v>18</v>
      </c>
      <c r="J113" s="1205"/>
      <c r="K113" s="1205"/>
      <c r="L113" s="1205">
        <v>18</v>
      </c>
      <c r="M113" s="1210">
        <v>27</v>
      </c>
      <c r="N113" s="1213"/>
      <c r="O113" s="1209"/>
      <c r="P113" s="1214"/>
      <c r="Q113" s="1212"/>
      <c r="R113" s="1205"/>
      <c r="S113" s="1205"/>
      <c r="T113" s="1205"/>
      <c r="U113" s="1205"/>
      <c r="V113" s="1210">
        <v>2</v>
      </c>
      <c r="W113" s="149"/>
      <c r="X113" s="149"/>
      <c r="Y113" s="149"/>
      <c r="AZ113" s="436">
        <f t="shared" si="35"/>
      </c>
      <c r="BA113" s="436">
        <f t="shared" si="35"/>
      </c>
      <c r="BB113" s="436">
        <f t="shared" si="35"/>
      </c>
      <c r="BC113" s="436">
        <f t="shared" si="35"/>
      </c>
      <c r="BD113" s="436">
        <f t="shared" si="35"/>
      </c>
      <c r="BE113" s="436">
        <f t="shared" si="35"/>
      </c>
      <c r="BF113" s="436">
        <f t="shared" si="37"/>
      </c>
      <c r="BG113" s="436">
        <f t="shared" si="37"/>
      </c>
      <c r="BH113" s="436" t="str">
        <f t="shared" si="37"/>
        <v>так</v>
      </c>
      <c r="BI113" s="436">
        <f t="shared" si="37"/>
      </c>
      <c r="BJ113" s="436">
        <f t="shared" si="37"/>
      </c>
      <c r="BK113" s="436">
        <f t="shared" si="37"/>
      </c>
    </row>
    <row r="114" spans="1:63" s="13" customFormat="1" ht="15.75" customHeight="1" thickBot="1">
      <c r="A114" s="484" t="s">
        <v>336</v>
      </c>
      <c r="B114" s="404" t="s">
        <v>337</v>
      </c>
      <c r="C114" s="1217"/>
      <c r="D114" s="1205" t="s">
        <v>361</v>
      </c>
      <c r="E114" s="1210"/>
      <c r="F114" s="1218"/>
      <c r="G114" s="1212">
        <v>1.5</v>
      </c>
      <c r="H114" s="1205">
        <f>G114*30</f>
        <v>45</v>
      </c>
      <c r="I114" s="1205">
        <v>16</v>
      </c>
      <c r="J114" s="1205">
        <v>16</v>
      </c>
      <c r="K114" s="1205"/>
      <c r="L114" s="1205"/>
      <c r="M114" s="1210">
        <f>H114-I114</f>
        <v>29</v>
      </c>
      <c r="N114" s="1219"/>
      <c r="O114" s="1217"/>
      <c r="P114" s="1220"/>
      <c r="Q114" s="1212"/>
      <c r="R114" s="1205"/>
      <c r="S114" s="1205">
        <v>2</v>
      </c>
      <c r="T114" s="1205"/>
      <c r="U114" s="1205"/>
      <c r="V114" s="1210"/>
      <c r="W114" s="149"/>
      <c r="X114" s="149"/>
      <c r="Y114" s="149"/>
      <c r="AZ114" s="436">
        <f t="shared" si="35"/>
      </c>
      <c r="BA114" s="436">
        <f t="shared" si="35"/>
      </c>
      <c r="BB114" s="436">
        <f t="shared" si="35"/>
      </c>
      <c r="BC114" s="436">
        <f t="shared" si="35"/>
      </c>
      <c r="BD114" s="436">
        <f t="shared" si="35"/>
      </c>
      <c r="BE114" s="436" t="str">
        <f t="shared" si="35"/>
        <v>так</v>
      </c>
      <c r="BF114" s="436">
        <f t="shared" si="37"/>
      </c>
      <c r="BG114" s="436">
        <f t="shared" si="37"/>
      </c>
      <c r="BH114" s="436">
        <f t="shared" si="37"/>
      </c>
      <c r="BI114" s="436">
        <f t="shared" si="37"/>
      </c>
      <c r="BJ114" s="436">
        <f t="shared" si="37"/>
      </c>
      <c r="BK114" s="436">
        <f t="shared" si="37"/>
      </c>
    </row>
    <row r="115" spans="1:63" s="13" customFormat="1" ht="15.75" customHeight="1" thickBot="1">
      <c r="A115" s="484" t="s">
        <v>338</v>
      </c>
      <c r="B115" s="1221" t="s">
        <v>339</v>
      </c>
      <c r="C115" s="1222"/>
      <c r="D115" s="459" t="s">
        <v>362</v>
      </c>
      <c r="E115" s="459"/>
      <c r="F115" s="1223"/>
      <c r="G115" s="1224">
        <v>1.5</v>
      </c>
      <c r="H115" s="475">
        <f>G115*30</f>
        <v>45</v>
      </c>
      <c r="I115" s="476">
        <v>27</v>
      </c>
      <c r="J115" s="205">
        <v>16</v>
      </c>
      <c r="K115" s="205"/>
      <c r="L115" s="205"/>
      <c r="M115" s="1225">
        <v>29</v>
      </c>
      <c r="N115" s="1222"/>
      <c r="O115" s="459"/>
      <c r="P115" s="1223"/>
      <c r="Q115" s="1226"/>
      <c r="R115" s="205"/>
      <c r="S115" s="1225"/>
      <c r="T115" s="1227"/>
      <c r="U115" s="755">
        <v>1.5</v>
      </c>
      <c r="V115" s="1210"/>
      <c r="W115" s="149"/>
      <c r="X115" s="149"/>
      <c r="Y115" s="149"/>
      <c r="AZ115" s="436">
        <f t="shared" si="35"/>
      </c>
      <c r="BA115" s="436">
        <f t="shared" si="35"/>
      </c>
      <c r="BB115" s="436">
        <f t="shared" si="35"/>
      </c>
      <c r="BC115" s="436">
        <f t="shared" si="35"/>
      </c>
      <c r="BD115" s="436">
        <f aca="true" t="shared" si="43" ref="BD115:BE159">IF(R115&lt;&gt;0,"так","")</f>
      </c>
      <c r="BE115" s="436">
        <f t="shared" si="43"/>
      </c>
      <c r="BF115" s="436">
        <f t="shared" si="37"/>
      </c>
      <c r="BG115" s="436" t="str">
        <f t="shared" si="37"/>
        <v>так</v>
      </c>
      <c r="BH115" s="436">
        <f t="shared" si="37"/>
      </c>
      <c r="BI115" s="436">
        <f t="shared" si="37"/>
      </c>
      <c r="BJ115" s="436">
        <f t="shared" si="37"/>
      </c>
      <c r="BK115" s="436">
        <f t="shared" si="37"/>
      </c>
    </row>
    <row r="116" spans="1:63" s="13" customFormat="1" ht="15.75" customHeight="1" thickBot="1">
      <c r="A116" s="484" t="s">
        <v>340</v>
      </c>
      <c r="B116" s="404" t="s">
        <v>121</v>
      </c>
      <c r="C116" s="1217"/>
      <c r="D116" s="1205">
        <v>5</v>
      </c>
      <c r="E116" s="1210"/>
      <c r="F116" s="1228"/>
      <c r="G116" s="1212">
        <v>1.5</v>
      </c>
      <c r="H116" s="1205">
        <v>45</v>
      </c>
      <c r="I116" s="1205">
        <v>20</v>
      </c>
      <c r="J116" s="1205">
        <v>14</v>
      </c>
      <c r="K116" s="1205"/>
      <c r="L116" s="1205">
        <v>6</v>
      </c>
      <c r="M116" s="1210">
        <v>25</v>
      </c>
      <c r="N116" s="1219"/>
      <c r="O116" s="1217"/>
      <c r="P116" s="1220"/>
      <c r="Q116" s="1212"/>
      <c r="R116" s="1205"/>
      <c r="S116" s="1205"/>
      <c r="T116" s="1205">
        <v>1.5</v>
      </c>
      <c r="U116" s="1205"/>
      <c r="V116" s="1210"/>
      <c r="W116" s="149"/>
      <c r="X116" s="149"/>
      <c r="Y116" s="149"/>
      <c r="AZ116" s="436">
        <f aca="true" t="shared" si="44" ref="AZ116:BC159">IF(N116&lt;&gt;0,"так","")</f>
      </c>
      <c r="BA116" s="436">
        <f t="shared" si="44"/>
      </c>
      <c r="BB116" s="436">
        <f t="shared" si="44"/>
      </c>
      <c r="BC116" s="436">
        <f t="shared" si="44"/>
      </c>
      <c r="BD116" s="436">
        <f t="shared" si="43"/>
      </c>
      <c r="BE116" s="436">
        <f t="shared" si="43"/>
      </c>
      <c r="BF116" s="436" t="str">
        <f t="shared" si="37"/>
        <v>так</v>
      </c>
      <c r="BG116" s="436">
        <f t="shared" si="37"/>
      </c>
      <c r="BH116" s="436">
        <f t="shared" si="37"/>
      </c>
      <c r="BI116" s="436">
        <f t="shared" si="37"/>
      </c>
      <c r="BJ116" s="436">
        <f t="shared" si="37"/>
      </c>
      <c r="BK116" s="436">
        <f t="shared" si="37"/>
      </c>
    </row>
    <row r="117" spans="1:63" s="13" customFormat="1" ht="15.75" customHeight="1" thickBot="1">
      <c r="A117" s="484" t="s">
        <v>341</v>
      </c>
      <c r="B117" s="1229" t="s">
        <v>48</v>
      </c>
      <c r="C117" s="1217"/>
      <c r="D117" s="1205">
        <v>5</v>
      </c>
      <c r="E117" s="1210"/>
      <c r="F117" s="1228"/>
      <c r="G117" s="1212">
        <v>1.5</v>
      </c>
      <c r="H117" s="1205">
        <v>45</v>
      </c>
      <c r="I117" s="1205">
        <v>20</v>
      </c>
      <c r="J117" s="1205">
        <v>14</v>
      </c>
      <c r="K117" s="1205"/>
      <c r="L117" s="1205">
        <v>6</v>
      </c>
      <c r="M117" s="1210">
        <v>25</v>
      </c>
      <c r="N117" s="1219"/>
      <c r="O117" s="1217"/>
      <c r="P117" s="1220"/>
      <c r="Q117" s="1212"/>
      <c r="R117" s="1205"/>
      <c r="S117" s="1205"/>
      <c r="T117" s="1205">
        <v>1.5</v>
      </c>
      <c r="U117" s="1205"/>
      <c r="V117" s="1210"/>
      <c r="W117" s="149"/>
      <c r="X117" s="149"/>
      <c r="Y117" s="149"/>
      <c r="AZ117" s="436">
        <f t="shared" si="44"/>
      </c>
      <c r="BA117" s="436">
        <f t="shared" si="44"/>
      </c>
      <c r="BB117" s="436">
        <f t="shared" si="44"/>
      </c>
      <c r="BC117" s="436">
        <f t="shared" si="44"/>
      </c>
      <c r="BD117" s="436">
        <f t="shared" si="43"/>
      </c>
      <c r="BE117" s="436">
        <f t="shared" si="43"/>
      </c>
      <c r="BF117" s="436" t="str">
        <f t="shared" si="37"/>
        <v>так</v>
      </c>
      <c r="BG117" s="436">
        <f t="shared" si="37"/>
      </c>
      <c r="BH117" s="436">
        <f t="shared" si="37"/>
      </c>
      <c r="BI117" s="436">
        <f t="shared" si="37"/>
      </c>
      <c r="BJ117" s="436">
        <f t="shared" si="37"/>
      </c>
      <c r="BK117" s="436">
        <f t="shared" si="37"/>
      </c>
    </row>
    <row r="118" spans="1:63" s="13" customFormat="1" ht="15.75" customHeight="1" thickBot="1">
      <c r="A118" s="484" t="s">
        <v>342</v>
      </c>
      <c r="B118" s="1229" t="s">
        <v>343</v>
      </c>
      <c r="C118" s="1217"/>
      <c r="D118" s="1205">
        <v>5</v>
      </c>
      <c r="E118" s="1210"/>
      <c r="F118" s="1228"/>
      <c r="G118" s="1212">
        <v>1.5</v>
      </c>
      <c r="H118" s="1205">
        <v>45</v>
      </c>
      <c r="I118" s="1205">
        <v>20</v>
      </c>
      <c r="J118" s="1205">
        <v>14</v>
      </c>
      <c r="K118" s="1205"/>
      <c r="L118" s="1205">
        <v>6</v>
      </c>
      <c r="M118" s="1210">
        <v>25</v>
      </c>
      <c r="N118" s="1219"/>
      <c r="O118" s="1217"/>
      <c r="P118" s="1220"/>
      <c r="Q118" s="1212"/>
      <c r="R118" s="1205"/>
      <c r="S118" s="1205"/>
      <c r="T118" s="1205">
        <v>1.5</v>
      </c>
      <c r="U118" s="1209"/>
      <c r="V118" s="1214"/>
      <c r="W118" s="149"/>
      <c r="X118" s="149"/>
      <c r="Y118" s="149"/>
      <c r="AZ118" s="436">
        <f t="shared" si="44"/>
      </c>
      <c r="BA118" s="436">
        <f t="shared" si="44"/>
      </c>
      <c r="BB118" s="436">
        <f t="shared" si="44"/>
      </c>
      <c r="BC118" s="436">
        <f t="shared" si="44"/>
      </c>
      <c r="BD118" s="436">
        <f t="shared" si="43"/>
      </c>
      <c r="BE118" s="436">
        <f t="shared" si="43"/>
      </c>
      <c r="BF118" s="436" t="str">
        <f aca="true" t="shared" si="45" ref="BF118:BF147">IF(T118&lt;&gt;0,"так","")</f>
        <v>так</v>
      </c>
      <c r="BG118" s="436">
        <f aca="true" t="shared" si="46" ref="BG118:BG144">IF(U118&lt;&gt;0,"так","")</f>
      </c>
      <c r="BH118" s="436">
        <f aca="true" t="shared" si="47" ref="BH118:BH144">IF(V118&lt;&gt;0,"так","")</f>
      </c>
      <c r="BI118" s="436">
        <f aca="true" t="shared" si="48" ref="BI118:BI144">IF(W118&lt;&gt;0,"так","")</f>
      </c>
      <c r="BJ118" s="436">
        <f aca="true" t="shared" si="49" ref="BJ118:BJ144">IF(X118&lt;&gt;0,"так","")</f>
      </c>
      <c r="BK118" s="436">
        <f aca="true" t="shared" si="50" ref="BK118:BK144">IF(Y118&lt;&gt;0,"так","")</f>
      </c>
    </row>
    <row r="119" spans="1:63" s="13" customFormat="1" ht="15.75" customHeight="1">
      <c r="A119" s="484" t="s">
        <v>344</v>
      </c>
      <c r="B119" s="1230" t="s">
        <v>245</v>
      </c>
      <c r="C119" s="1231"/>
      <c r="D119" s="1232" t="s">
        <v>361</v>
      </c>
      <c r="E119" s="1233"/>
      <c r="F119" s="1234"/>
      <c r="G119" s="1235">
        <v>1.5</v>
      </c>
      <c r="H119" s="1232">
        <f>30*G119</f>
        <v>45</v>
      </c>
      <c r="I119" s="1232">
        <v>16</v>
      </c>
      <c r="J119" s="1232">
        <v>16</v>
      </c>
      <c r="K119" s="1232"/>
      <c r="L119" s="1232"/>
      <c r="M119" s="1233">
        <v>29</v>
      </c>
      <c r="N119" s="1236"/>
      <c r="O119" s="1231"/>
      <c r="P119" s="390"/>
      <c r="Q119" s="1235"/>
      <c r="R119" s="1232"/>
      <c r="S119" s="1232">
        <v>2</v>
      </c>
      <c r="T119" s="1232"/>
      <c r="U119" s="1232"/>
      <c r="V119" s="1233"/>
      <c r="W119" s="149"/>
      <c r="X119" s="149"/>
      <c r="Y119" s="149"/>
      <c r="AZ119" s="436">
        <f t="shared" si="44"/>
      </c>
      <c r="BA119" s="436">
        <f t="shared" si="44"/>
      </c>
      <c r="BB119" s="436">
        <f t="shared" si="44"/>
      </c>
      <c r="BC119" s="436">
        <f t="shared" si="44"/>
      </c>
      <c r="BD119" s="436">
        <f t="shared" si="43"/>
      </c>
      <c r="BE119" s="436" t="str">
        <f t="shared" si="43"/>
        <v>так</v>
      </c>
      <c r="BF119" s="436">
        <f t="shared" si="45"/>
      </c>
      <c r="BG119" s="436">
        <f t="shared" si="46"/>
      </c>
      <c r="BH119" s="436">
        <f t="shared" si="47"/>
      </c>
      <c r="BI119" s="436">
        <f t="shared" si="48"/>
      </c>
      <c r="BJ119" s="436">
        <f t="shared" si="49"/>
      </c>
      <c r="BK119" s="436">
        <f t="shared" si="50"/>
      </c>
    </row>
    <row r="120" spans="1:63" s="13" customFormat="1" ht="15.75" customHeight="1">
      <c r="A120" s="484" t="s">
        <v>345</v>
      </c>
      <c r="B120" s="1237" t="s">
        <v>244</v>
      </c>
      <c r="C120" s="789"/>
      <c r="D120" s="205" t="s">
        <v>363</v>
      </c>
      <c r="E120" s="205"/>
      <c r="F120" s="1238"/>
      <c r="G120" s="205">
        <v>1.5</v>
      </c>
      <c r="H120" s="205">
        <v>45</v>
      </c>
      <c r="I120" s="205">
        <v>18</v>
      </c>
      <c r="J120" s="205">
        <v>9</v>
      </c>
      <c r="K120" s="205"/>
      <c r="L120" s="205">
        <v>9</v>
      </c>
      <c r="M120" s="205">
        <v>27</v>
      </c>
      <c r="N120" s="789"/>
      <c r="O120" s="789"/>
      <c r="P120" s="789"/>
      <c r="Q120" s="205"/>
      <c r="R120" s="205"/>
      <c r="S120" s="205"/>
      <c r="T120" s="205"/>
      <c r="U120" s="205"/>
      <c r="V120" s="1239">
        <v>2</v>
      </c>
      <c r="W120" s="149"/>
      <c r="X120" s="149"/>
      <c r="Y120" s="149"/>
      <c r="AZ120" s="436">
        <f t="shared" si="44"/>
      </c>
      <c r="BA120" s="436">
        <f t="shared" si="44"/>
      </c>
      <c r="BB120" s="436">
        <f t="shared" si="44"/>
      </c>
      <c r="BC120" s="436">
        <f t="shared" si="44"/>
      </c>
      <c r="BD120" s="436">
        <f t="shared" si="43"/>
      </c>
      <c r="BE120" s="436">
        <f t="shared" si="43"/>
      </c>
      <c r="BF120" s="436">
        <f t="shared" si="45"/>
      </c>
      <c r="BG120" s="436">
        <f t="shared" si="46"/>
      </c>
      <c r="BH120" s="436" t="str">
        <f t="shared" si="47"/>
        <v>так</v>
      </c>
      <c r="BI120" s="436">
        <f t="shared" si="48"/>
      </c>
      <c r="BJ120" s="436">
        <f t="shared" si="49"/>
      </c>
      <c r="BK120" s="436">
        <f t="shared" si="50"/>
      </c>
    </row>
    <row r="121" spans="1:63" s="13" customFormat="1" ht="15.75" customHeight="1">
      <c r="A121" s="306" t="s">
        <v>346</v>
      </c>
      <c r="B121" s="1240" t="s">
        <v>347</v>
      </c>
      <c r="C121" s="1241"/>
      <c r="D121" s="1242" t="s">
        <v>363</v>
      </c>
      <c r="E121" s="1242"/>
      <c r="F121" s="1243"/>
      <c r="G121" s="1242">
        <v>1.5</v>
      </c>
      <c r="H121" s="1242">
        <v>45</v>
      </c>
      <c r="I121" s="1242">
        <v>18</v>
      </c>
      <c r="J121" s="1242">
        <v>9</v>
      </c>
      <c r="K121" s="1242"/>
      <c r="L121" s="1242">
        <v>9</v>
      </c>
      <c r="M121" s="1242">
        <v>27</v>
      </c>
      <c r="N121" s="1241"/>
      <c r="O121" s="1241"/>
      <c r="P121" s="1241"/>
      <c r="Q121" s="1242"/>
      <c r="R121" s="1242"/>
      <c r="S121" s="1242"/>
      <c r="T121" s="1242"/>
      <c r="U121" s="1242"/>
      <c r="V121" s="1242">
        <v>2</v>
      </c>
      <c r="W121" s="308"/>
      <c r="X121" s="308"/>
      <c r="Y121" s="308"/>
      <c r="AZ121" s="436">
        <f t="shared" si="44"/>
      </c>
      <c r="BA121" s="436">
        <f t="shared" si="44"/>
      </c>
      <c r="BB121" s="436">
        <f t="shared" si="44"/>
      </c>
      <c r="BC121" s="436">
        <f t="shared" si="44"/>
      </c>
      <c r="BD121" s="436">
        <f t="shared" si="43"/>
      </c>
      <c r="BE121" s="436">
        <f t="shared" si="43"/>
      </c>
      <c r="BF121" s="436">
        <f t="shared" si="45"/>
      </c>
      <c r="BG121" s="436">
        <f t="shared" si="46"/>
      </c>
      <c r="BH121" s="436" t="str">
        <f t="shared" si="47"/>
        <v>так</v>
      </c>
      <c r="BI121" s="436">
        <f t="shared" si="48"/>
      </c>
      <c r="BJ121" s="436">
        <f t="shared" si="49"/>
      </c>
      <c r="BK121" s="436">
        <f t="shared" si="50"/>
      </c>
    </row>
    <row r="122" spans="1:63" s="13" customFormat="1" ht="15.75" customHeight="1" thickBot="1">
      <c r="A122" s="766" t="s">
        <v>348</v>
      </c>
      <c r="B122" s="397" t="s">
        <v>61</v>
      </c>
      <c r="C122" s="149"/>
      <c r="D122" s="149" t="s">
        <v>363</v>
      </c>
      <c r="E122" s="149"/>
      <c r="F122" s="614"/>
      <c r="G122" s="205">
        <v>1.5</v>
      </c>
      <c r="H122" s="205">
        <v>45</v>
      </c>
      <c r="I122" s="205">
        <v>18</v>
      </c>
      <c r="J122" s="205">
        <v>9</v>
      </c>
      <c r="K122" s="205"/>
      <c r="L122" s="205">
        <v>9</v>
      </c>
      <c r="M122" s="205">
        <v>27</v>
      </c>
      <c r="N122" s="789"/>
      <c r="O122" s="789"/>
      <c r="P122" s="789"/>
      <c r="Q122" s="205"/>
      <c r="R122" s="205"/>
      <c r="S122" s="205"/>
      <c r="T122" s="205"/>
      <c r="U122" s="205"/>
      <c r="V122" s="205">
        <v>2</v>
      </c>
      <c r="W122" s="149"/>
      <c r="X122" s="149"/>
      <c r="Y122" s="149"/>
      <c r="AZ122" s="436">
        <f t="shared" si="44"/>
      </c>
      <c r="BA122" s="436">
        <f t="shared" si="44"/>
      </c>
      <c r="BB122" s="436">
        <f t="shared" si="44"/>
      </c>
      <c r="BC122" s="436">
        <f t="shared" si="44"/>
      </c>
      <c r="BD122" s="436">
        <f t="shared" si="43"/>
      </c>
      <c r="BE122" s="436">
        <f t="shared" si="43"/>
      </c>
      <c r="BF122" s="436">
        <f t="shared" si="45"/>
      </c>
      <c r="BG122" s="436">
        <f t="shared" si="46"/>
      </c>
      <c r="BH122" s="436" t="str">
        <f t="shared" si="47"/>
        <v>так</v>
      </c>
      <c r="BI122" s="436">
        <f t="shared" si="48"/>
      </c>
      <c r="BJ122" s="436">
        <f t="shared" si="49"/>
      </c>
      <c r="BK122" s="436">
        <f t="shared" si="50"/>
      </c>
    </row>
    <row r="123" spans="1:63" s="13" customFormat="1" ht="15.75" customHeight="1" thickBot="1">
      <c r="A123" s="766" t="s">
        <v>349</v>
      </c>
      <c r="B123" s="397" t="s">
        <v>49</v>
      </c>
      <c r="C123" s="149"/>
      <c r="D123" s="149" t="s">
        <v>359</v>
      </c>
      <c r="E123" s="149"/>
      <c r="F123" s="614"/>
      <c r="G123" s="1204">
        <v>1.5</v>
      </c>
      <c r="H123" s="1205">
        <v>45</v>
      </c>
      <c r="I123" s="1205">
        <v>16</v>
      </c>
      <c r="J123" s="1201">
        <v>16</v>
      </c>
      <c r="K123" s="1201"/>
      <c r="L123" s="1201"/>
      <c r="M123" s="1202">
        <v>29</v>
      </c>
      <c r="N123" s="1206"/>
      <c r="O123" s="1200"/>
      <c r="P123" s="1207"/>
      <c r="Q123" s="1204"/>
      <c r="R123" s="1201">
        <v>2</v>
      </c>
      <c r="S123" s="1208"/>
      <c r="T123" s="1208"/>
      <c r="U123" s="1201"/>
      <c r="V123" s="1202"/>
      <c r="W123" s="149"/>
      <c r="X123" s="149"/>
      <c r="Y123" s="149"/>
      <c r="AZ123" s="436">
        <f t="shared" si="44"/>
      </c>
      <c r="BA123" s="436">
        <f t="shared" si="44"/>
      </c>
      <c r="BB123" s="436">
        <f t="shared" si="44"/>
      </c>
      <c r="BC123" s="436">
        <f t="shared" si="44"/>
      </c>
      <c r="BD123" s="436" t="str">
        <f t="shared" si="43"/>
        <v>так</v>
      </c>
      <c r="BE123" s="436">
        <f t="shared" si="43"/>
      </c>
      <c r="BF123" s="436">
        <f t="shared" si="45"/>
      </c>
      <c r="BG123" s="436">
        <f t="shared" si="46"/>
      </c>
      <c r="BH123" s="436">
        <f t="shared" si="47"/>
      </c>
      <c r="BI123" s="436">
        <f t="shared" si="48"/>
      </c>
      <c r="BJ123" s="436">
        <f t="shared" si="49"/>
      </c>
      <c r="BK123" s="436">
        <f t="shared" si="50"/>
      </c>
    </row>
    <row r="124" spans="1:63" s="13" customFormat="1" ht="16.5" customHeight="1" hidden="1">
      <c r="A124" s="216"/>
      <c r="B124" s="213"/>
      <c r="C124" s="149"/>
      <c r="D124" s="167"/>
      <c r="E124" s="14"/>
      <c r="F124" s="18"/>
      <c r="G124" s="196"/>
      <c r="H124" s="163"/>
      <c r="I124" s="149"/>
      <c r="J124" s="149"/>
      <c r="K124" s="149"/>
      <c r="L124" s="149"/>
      <c r="M124" s="162"/>
      <c r="N124" s="34"/>
      <c r="O124" s="17"/>
      <c r="P124" s="18"/>
      <c r="Q124" s="33"/>
      <c r="R124" s="149"/>
      <c r="S124" s="128"/>
      <c r="T124" s="33"/>
      <c r="U124" s="76"/>
      <c r="V124" s="61"/>
      <c r="W124" s="34"/>
      <c r="X124" s="17"/>
      <c r="Y124" s="218"/>
      <c r="AZ124" s="436">
        <f t="shared" si="44"/>
      </c>
      <c r="BA124" s="436">
        <f t="shared" si="44"/>
      </c>
      <c r="BB124" s="436">
        <f t="shared" si="44"/>
      </c>
      <c r="BC124" s="436">
        <f t="shared" si="44"/>
      </c>
      <c r="BD124" s="436">
        <f t="shared" si="43"/>
      </c>
      <c r="BE124" s="436">
        <f t="shared" si="43"/>
      </c>
      <c r="BF124" s="436">
        <f t="shared" si="45"/>
      </c>
      <c r="BG124" s="436">
        <f t="shared" si="46"/>
      </c>
      <c r="BH124" s="436">
        <f t="shared" si="47"/>
      </c>
      <c r="BI124" s="436">
        <f t="shared" si="48"/>
      </c>
      <c r="BJ124" s="436">
        <f t="shared" si="49"/>
      </c>
      <c r="BK124" s="436">
        <f t="shared" si="50"/>
      </c>
    </row>
    <row r="125" spans="1:63" s="13" customFormat="1" ht="15" customHeight="1" hidden="1">
      <c r="A125" s="216"/>
      <c r="B125" s="213"/>
      <c r="C125" s="149"/>
      <c r="D125" s="149"/>
      <c r="E125" s="42"/>
      <c r="F125" s="157"/>
      <c r="G125" s="196"/>
      <c r="H125" s="163"/>
      <c r="I125" s="149"/>
      <c r="J125" s="149"/>
      <c r="K125" s="149"/>
      <c r="L125" s="149"/>
      <c r="M125" s="162"/>
      <c r="N125" s="48"/>
      <c r="O125" s="42"/>
      <c r="P125" s="47"/>
      <c r="Q125" s="45"/>
      <c r="R125" s="149"/>
      <c r="S125" s="46"/>
      <c r="T125" s="45"/>
      <c r="U125" s="77"/>
      <c r="V125" s="60"/>
      <c r="W125" s="48"/>
      <c r="X125" s="42"/>
      <c r="Y125" s="217"/>
      <c r="AZ125" s="436">
        <f t="shared" si="44"/>
      </c>
      <c r="BA125" s="436">
        <f t="shared" si="44"/>
      </c>
      <c r="BB125" s="436">
        <f t="shared" si="44"/>
      </c>
      <c r="BC125" s="436">
        <f t="shared" si="44"/>
      </c>
      <c r="BD125" s="436">
        <f t="shared" si="43"/>
      </c>
      <c r="BE125" s="436">
        <f t="shared" si="43"/>
      </c>
      <c r="BF125" s="436">
        <f t="shared" si="45"/>
      </c>
      <c r="BG125" s="436">
        <f t="shared" si="46"/>
      </c>
      <c r="BH125" s="436">
        <f t="shared" si="47"/>
      </c>
      <c r="BI125" s="436">
        <f t="shared" si="48"/>
      </c>
      <c r="BJ125" s="436">
        <f t="shared" si="49"/>
      </c>
      <c r="BK125" s="436">
        <f t="shared" si="50"/>
      </c>
    </row>
    <row r="126" spans="1:63" s="13" customFormat="1" ht="17.25" customHeight="1" hidden="1">
      <c r="A126" s="219"/>
      <c r="B126" s="175"/>
      <c r="C126" s="149"/>
      <c r="D126" s="167"/>
      <c r="E126" s="37"/>
      <c r="F126" s="206"/>
      <c r="G126" s="196"/>
      <c r="H126" s="163"/>
      <c r="I126" s="149"/>
      <c r="J126" s="149"/>
      <c r="K126" s="149"/>
      <c r="L126" s="149"/>
      <c r="M126" s="162"/>
      <c r="N126" s="62"/>
      <c r="O126" s="63"/>
      <c r="P126" s="64"/>
      <c r="Q126" s="65"/>
      <c r="R126" s="149"/>
      <c r="S126" s="108"/>
      <c r="T126" s="65"/>
      <c r="U126" s="63"/>
      <c r="V126" s="66"/>
      <c r="W126" s="62"/>
      <c r="X126" s="63"/>
      <c r="Y126" s="220"/>
      <c r="AZ126" s="436">
        <f t="shared" si="44"/>
      </c>
      <c r="BA126" s="436">
        <f t="shared" si="44"/>
      </c>
      <c r="BB126" s="436">
        <f t="shared" si="44"/>
      </c>
      <c r="BC126" s="436">
        <f t="shared" si="44"/>
      </c>
      <c r="BD126" s="436">
        <f t="shared" si="43"/>
      </c>
      <c r="BE126" s="436">
        <f t="shared" si="43"/>
      </c>
      <c r="BF126" s="436">
        <f t="shared" si="45"/>
      </c>
      <c r="BG126" s="436">
        <f t="shared" si="46"/>
      </c>
      <c r="BH126" s="436">
        <f t="shared" si="47"/>
      </c>
      <c r="BI126" s="436">
        <f t="shared" si="48"/>
      </c>
      <c r="BJ126" s="436">
        <f t="shared" si="49"/>
      </c>
      <c r="BK126" s="436">
        <f t="shared" si="50"/>
      </c>
    </row>
    <row r="127" spans="1:63" s="13" customFormat="1" ht="33" customHeight="1" hidden="1" thickBot="1">
      <c r="A127" s="221"/>
      <c r="B127" s="222"/>
      <c r="C127" s="180"/>
      <c r="D127" s="223"/>
      <c r="E127" s="180"/>
      <c r="F127" s="501"/>
      <c r="G127" s="197"/>
      <c r="H127" s="179"/>
      <c r="I127" s="180"/>
      <c r="J127" s="180"/>
      <c r="K127" s="180"/>
      <c r="L127" s="180"/>
      <c r="M127" s="181"/>
      <c r="N127" s="224"/>
      <c r="O127" s="223"/>
      <c r="P127" s="225"/>
      <c r="Q127" s="224"/>
      <c r="R127" s="180"/>
      <c r="S127" s="502"/>
      <c r="T127" s="224"/>
      <c r="U127" s="223"/>
      <c r="V127" s="225"/>
      <c r="W127" s="224"/>
      <c r="X127" s="223"/>
      <c r="Y127" s="225"/>
      <c r="AZ127" s="436">
        <f t="shared" si="44"/>
      </c>
      <c r="BA127" s="436">
        <f t="shared" si="44"/>
      </c>
      <c r="BB127" s="436">
        <f t="shared" si="44"/>
      </c>
      <c r="BC127" s="436">
        <f t="shared" si="44"/>
      </c>
      <c r="BD127" s="436">
        <f t="shared" si="43"/>
      </c>
      <c r="BE127" s="436">
        <f t="shared" si="43"/>
      </c>
      <c r="BF127" s="436">
        <f t="shared" si="45"/>
      </c>
      <c r="BG127" s="436">
        <f t="shared" si="46"/>
      </c>
      <c r="BH127" s="436">
        <f t="shared" si="47"/>
      </c>
      <c r="BI127" s="436">
        <f t="shared" si="48"/>
      </c>
      <c r="BJ127" s="436">
        <f t="shared" si="49"/>
      </c>
      <c r="BK127" s="436">
        <f t="shared" si="50"/>
      </c>
    </row>
    <row r="128" spans="1:63" s="13" customFormat="1" ht="21" customHeight="1">
      <c r="A128" s="1016" t="s">
        <v>266</v>
      </c>
      <c r="B128" s="1017"/>
      <c r="C128" s="1017"/>
      <c r="D128" s="1017"/>
      <c r="E128" s="1017"/>
      <c r="F128" s="1017"/>
      <c r="G128" s="1017"/>
      <c r="H128" s="1017"/>
      <c r="I128" s="1017"/>
      <c r="J128" s="1017"/>
      <c r="K128" s="1017"/>
      <c r="L128" s="1017"/>
      <c r="M128" s="1017"/>
      <c r="N128" s="1017"/>
      <c r="O128" s="1017"/>
      <c r="P128" s="1017"/>
      <c r="Q128" s="1017"/>
      <c r="R128" s="1017"/>
      <c r="S128" s="1017"/>
      <c r="T128" s="1017"/>
      <c r="U128" s="1017"/>
      <c r="V128" s="1017"/>
      <c r="W128" s="1017"/>
      <c r="X128" s="1017"/>
      <c r="Y128" s="1018"/>
      <c r="AZ128" s="436">
        <f t="shared" si="44"/>
      </c>
      <c r="BA128" s="436">
        <f t="shared" si="44"/>
      </c>
      <c r="BB128" s="436">
        <f t="shared" si="44"/>
      </c>
      <c r="BC128" s="436">
        <f t="shared" si="44"/>
      </c>
      <c r="BD128" s="436">
        <f t="shared" si="43"/>
      </c>
      <c r="BE128" s="436">
        <f t="shared" si="43"/>
      </c>
      <c r="BF128" s="436">
        <f t="shared" si="45"/>
      </c>
      <c r="BG128" s="436">
        <f t="shared" si="46"/>
      </c>
      <c r="BH128" s="436">
        <f t="shared" si="47"/>
      </c>
      <c r="BI128" s="436">
        <f t="shared" si="48"/>
      </c>
      <c r="BJ128" s="436">
        <f t="shared" si="49"/>
      </c>
      <c r="BK128" s="436">
        <f t="shared" si="50"/>
      </c>
    </row>
    <row r="129" spans="1:63" s="13" customFormat="1" ht="15.75">
      <c r="A129" s="104" t="s">
        <v>267</v>
      </c>
      <c r="B129" s="175" t="s">
        <v>235</v>
      </c>
      <c r="C129" s="149"/>
      <c r="D129" s="149">
        <v>5</v>
      </c>
      <c r="E129" s="149"/>
      <c r="F129" s="206"/>
      <c r="G129" s="196">
        <v>3</v>
      </c>
      <c r="H129" s="192">
        <v>90</v>
      </c>
      <c r="I129" s="149">
        <f aca="true" t="shared" si="51" ref="I129:I136">SUMPRODUCT(N129:Y129,$N$7:$Y$7)</f>
        <v>45</v>
      </c>
      <c r="J129" s="149">
        <v>30</v>
      </c>
      <c r="K129" s="149"/>
      <c r="L129" s="149">
        <v>15</v>
      </c>
      <c r="M129" s="162">
        <f aca="true" t="shared" si="52" ref="M129:M136">H129-I129</f>
        <v>45</v>
      </c>
      <c r="N129" s="192"/>
      <c r="O129" s="149"/>
      <c r="P129" s="152"/>
      <c r="Q129" s="163"/>
      <c r="R129" s="149"/>
      <c r="S129" s="152"/>
      <c r="T129" s="163">
        <v>3</v>
      </c>
      <c r="U129" s="149"/>
      <c r="V129" s="152"/>
      <c r="W129" s="163"/>
      <c r="X129" s="149"/>
      <c r="Y129" s="169"/>
      <c r="AD129" s="13">
        <v>3</v>
      </c>
      <c r="AE129" s="13">
        <v>1</v>
      </c>
      <c r="AF129" s="13">
        <v>2</v>
      </c>
      <c r="AG129" s="13">
        <v>3</v>
      </c>
      <c r="AH129" s="13">
        <v>4</v>
      </c>
      <c r="AK129" s="434"/>
      <c r="AL129" s="996" t="s">
        <v>34</v>
      </c>
      <c r="AM129" s="996"/>
      <c r="AN129" s="996"/>
      <c r="AO129" s="996" t="s">
        <v>35</v>
      </c>
      <c r="AP129" s="996"/>
      <c r="AQ129" s="996"/>
      <c r="AR129" s="996" t="s">
        <v>36</v>
      </c>
      <c r="AS129" s="996"/>
      <c r="AT129" s="996"/>
      <c r="AU129" s="996" t="s">
        <v>37</v>
      </c>
      <c r="AV129" s="996"/>
      <c r="AW129" s="996"/>
      <c r="AZ129" s="436">
        <f t="shared" si="44"/>
      </c>
      <c r="BA129" s="436">
        <f t="shared" si="44"/>
      </c>
      <c r="BB129" s="436">
        <f t="shared" si="44"/>
      </c>
      <c r="BC129" s="436">
        <f t="shared" si="44"/>
      </c>
      <c r="BD129" s="436">
        <f t="shared" si="43"/>
      </c>
      <c r="BE129" s="436">
        <f t="shared" si="43"/>
      </c>
      <c r="BF129" s="436" t="str">
        <f t="shared" si="45"/>
        <v>так</v>
      </c>
      <c r="BG129" s="436">
        <f t="shared" si="46"/>
      </c>
      <c r="BH129" s="436">
        <f t="shared" si="47"/>
      </c>
      <c r="BI129" s="436">
        <f t="shared" si="48"/>
      </c>
      <c r="BJ129" s="436">
        <f t="shared" si="49"/>
      </c>
      <c r="BK129" s="436">
        <f t="shared" si="50"/>
      </c>
    </row>
    <row r="130" spans="1:63" s="13" customFormat="1" ht="15.75">
      <c r="A130" s="104" t="s">
        <v>292</v>
      </c>
      <c r="B130" s="752" t="s">
        <v>394</v>
      </c>
      <c r="C130" s="149"/>
      <c r="D130" s="149" t="s">
        <v>360</v>
      </c>
      <c r="E130" s="149"/>
      <c r="F130" s="206"/>
      <c r="G130" s="196">
        <v>1.5</v>
      </c>
      <c r="H130" s="192">
        <f>30*G130</f>
        <v>45</v>
      </c>
      <c r="I130" s="149">
        <v>20</v>
      </c>
      <c r="J130" s="149">
        <v>10</v>
      </c>
      <c r="K130" s="149">
        <v>10</v>
      </c>
      <c r="L130" s="149"/>
      <c r="M130" s="162">
        <f t="shared" si="52"/>
        <v>25</v>
      </c>
      <c r="N130" s="192"/>
      <c r="O130" s="149">
        <v>2</v>
      </c>
      <c r="P130" s="152"/>
      <c r="Q130" s="163"/>
      <c r="R130" s="149"/>
      <c r="S130" s="152"/>
      <c r="T130" s="163"/>
      <c r="U130" s="149"/>
      <c r="V130" s="152"/>
      <c r="W130" s="163"/>
      <c r="X130" s="149"/>
      <c r="Y130" s="169"/>
      <c r="AD130" s="13">
        <v>1</v>
      </c>
      <c r="AE130" s="13" t="s">
        <v>34</v>
      </c>
      <c r="AF130" s="13" t="s">
        <v>35</v>
      </c>
      <c r="AG130" s="13" t="s">
        <v>36</v>
      </c>
      <c r="AH130" s="13" t="s">
        <v>37</v>
      </c>
      <c r="AK130" s="434"/>
      <c r="AL130" s="996"/>
      <c r="AM130" s="996"/>
      <c r="AN130" s="996"/>
      <c r="AO130" s="996"/>
      <c r="AP130" s="996"/>
      <c r="AQ130" s="996"/>
      <c r="AR130" s="996"/>
      <c r="AS130" s="996"/>
      <c r="AT130" s="996"/>
      <c r="AU130" s="996"/>
      <c r="AV130" s="996"/>
      <c r="AW130" s="996"/>
      <c r="AZ130" s="436">
        <f t="shared" si="44"/>
      </c>
      <c r="BA130" s="436" t="str">
        <f t="shared" si="44"/>
        <v>так</v>
      </c>
      <c r="BB130" s="436">
        <f t="shared" si="44"/>
      </c>
      <c r="BC130" s="436">
        <f t="shared" si="44"/>
      </c>
      <c r="BD130" s="436">
        <f t="shared" si="43"/>
      </c>
      <c r="BE130" s="436">
        <f t="shared" si="43"/>
      </c>
      <c r="BF130" s="436">
        <f t="shared" si="45"/>
      </c>
      <c r="BG130" s="436">
        <f t="shared" si="46"/>
      </c>
      <c r="BH130" s="436">
        <f t="shared" si="47"/>
      </c>
      <c r="BI130" s="436">
        <f t="shared" si="48"/>
      </c>
      <c r="BJ130" s="436">
        <f t="shared" si="49"/>
      </c>
      <c r="BK130" s="436">
        <f t="shared" si="50"/>
      </c>
    </row>
    <row r="131" spans="1:63" s="13" customFormat="1" ht="15" customHeight="1">
      <c r="A131" s="111" t="s">
        <v>268</v>
      </c>
      <c r="B131" s="397" t="s">
        <v>234</v>
      </c>
      <c r="C131" s="149"/>
      <c r="D131" s="149" t="s">
        <v>358</v>
      </c>
      <c r="E131" s="149"/>
      <c r="F131" s="68"/>
      <c r="G131" s="196">
        <f aca="true" t="shared" si="53" ref="G131:G140">H131/30</f>
        <v>2.5</v>
      </c>
      <c r="H131" s="192">
        <v>75</v>
      </c>
      <c r="I131" s="149">
        <f t="shared" si="51"/>
        <v>32</v>
      </c>
      <c r="J131" s="149">
        <v>16</v>
      </c>
      <c r="K131" s="149">
        <v>16</v>
      </c>
      <c r="L131" s="149"/>
      <c r="M131" s="162">
        <f t="shared" si="52"/>
        <v>43</v>
      </c>
      <c r="N131" s="192"/>
      <c r="O131" s="149"/>
      <c r="P131" s="152"/>
      <c r="Q131" s="163"/>
      <c r="R131" s="149"/>
      <c r="S131" s="152"/>
      <c r="T131" s="163"/>
      <c r="U131" s="149"/>
      <c r="V131" s="152"/>
      <c r="W131" s="163"/>
      <c r="X131" s="149"/>
      <c r="Y131" s="169">
        <v>4</v>
      </c>
      <c r="AD131" s="13">
        <v>4</v>
      </c>
      <c r="AE131" s="433">
        <f>SUMIF($AD129:$AD150,AE129,$G129:$G150)</f>
        <v>1.5</v>
      </c>
      <c r="AF131" s="433">
        <f>SUMIF($AD129:$AD150,AF129,$G129:$G150)</f>
        <v>7</v>
      </c>
      <c r="AG131" s="433">
        <f>SUMIF($AD129:$AD150,AG129,$G129:$G150)</f>
        <v>28</v>
      </c>
      <c r="AH131" s="433">
        <f>SUMIF($AD129:$AD150,AH129,$G129:$G150)</f>
        <v>20.5</v>
      </c>
      <c r="AI131" s="433">
        <f>SUM(AE131:AH131)</f>
        <v>57</v>
      </c>
      <c r="AK131" s="434"/>
      <c r="AL131" s="435">
        <v>1</v>
      </c>
      <c r="AM131" s="435" t="s">
        <v>360</v>
      </c>
      <c r="AN131" s="435" t="s">
        <v>356</v>
      </c>
      <c r="AO131" s="435">
        <v>3</v>
      </c>
      <c r="AP131" s="435" t="s">
        <v>359</v>
      </c>
      <c r="AQ131" s="435" t="s">
        <v>361</v>
      </c>
      <c r="AR131" s="435">
        <v>5</v>
      </c>
      <c r="AS131" s="435" t="s">
        <v>362</v>
      </c>
      <c r="AT131" s="435" t="s">
        <v>363</v>
      </c>
      <c r="AU131" s="435">
        <v>7</v>
      </c>
      <c r="AV131" s="435" t="s">
        <v>364</v>
      </c>
      <c r="AW131" s="435" t="s">
        <v>358</v>
      </c>
      <c r="AZ131" s="436">
        <f t="shared" si="44"/>
      </c>
      <c r="BA131" s="436">
        <f t="shared" si="44"/>
      </c>
      <c r="BB131" s="436">
        <f t="shared" si="44"/>
      </c>
      <c r="BC131" s="436">
        <f t="shared" si="44"/>
      </c>
      <c r="BD131" s="436">
        <f t="shared" si="43"/>
      </c>
      <c r="BE131" s="436">
        <f t="shared" si="43"/>
      </c>
      <c r="BF131" s="436">
        <f t="shared" si="45"/>
      </c>
      <c r="BG131" s="436">
        <f t="shared" si="46"/>
      </c>
      <c r="BH131" s="436">
        <f t="shared" si="47"/>
      </c>
      <c r="BI131" s="436">
        <f t="shared" si="48"/>
      </c>
      <c r="BJ131" s="436">
        <f t="shared" si="49"/>
      </c>
      <c r="BK131" s="436" t="str">
        <f t="shared" si="50"/>
        <v>так</v>
      </c>
    </row>
    <row r="132" spans="1:63" s="438" customFormat="1" ht="15.75">
      <c r="A132" s="104" t="s">
        <v>269</v>
      </c>
      <c r="B132" s="175" t="s">
        <v>393</v>
      </c>
      <c r="C132" s="149"/>
      <c r="D132" s="149">
        <v>3</v>
      </c>
      <c r="E132" s="149"/>
      <c r="F132" s="206"/>
      <c r="G132" s="196">
        <v>4</v>
      </c>
      <c r="H132" s="192">
        <f>30*G132</f>
        <v>120</v>
      </c>
      <c r="I132" s="149">
        <f t="shared" si="51"/>
        <v>60</v>
      </c>
      <c r="J132" s="149">
        <v>15</v>
      </c>
      <c r="K132" s="149">
        <v>45</v>
      </c>
      <c r="L132" s="149"/>
      <c r="M132" s="162">
        <v>60</v>
      </c>
      <c r="N132" s="192"/>
      <c r="O132" s="149"/>
      <c r="P132" s="152"/>
      <c r="Q132" s="163">
        <v>4</v>
      </c>
      <c r="R132" s="149"/>
      <c r="S132" s="152"/>
      <c r="T132" s="163"/>
      <c r="U132" s="149"/>
      <c r="V132" s="152"/>
      <c r="W132" s="163"/>
      <c r="X132" s="149"/>
      <c r="Y132" s="169"/>
      <c r="AD132" s="438">
        <v>2</v>
      </c>
      <c r="AK132" s="439"/>
      <c r="AL132" s="439"/>
      <c r="AM132" s="439"/>
      <c r="AN132" s="439"/>
      <c r="AO132" s="439"/>
      <c r="AP132" s="439"/>
      <c r="AQ132" s="439"/>
      <c r="AR132" s="439"/>
      <c r="AS132" s="439"/>
      <c r="AT132" s="439"/>
      <c r="AU132" s="439"/>
      <c r="AV132" s="439"/>
      <c r="AW132" s="439"/>
      <c r="AZ132" s="436">
        <f t="shared" si="44"/>
      </c>
      <c r="BA132" s="436">
        <f t="shared" si="44"/>
      </c>
      <c r="BB132" s="436">
        <f t="shared" si="44"/>
      </c>
      <c r="BC132" s="436" t="str">
        <f t="shared" si="44"/>
        <v>так</v>
      </c>
      <c r="BD132" s="436">
        <f t="shared" si="43"/>
      </c>
      <c r="BE132" s="436">
        <f t="shared" si="43"/>
      </c>
      <c r="BF132" s="436">
        <f t="shared" si="45"/>
      </c>
      <c r="BG132" s="436">
        <f t="shared" si="46"/>
      </c>
      <c r="BH132" s="436">
        <f t="shared" si="47"/>
      </c>
      <c r="BI132" s="436">
        <f t="shared" si="48"/>
      </c>
      <c r="BJ132" s="436">
        <f t="shared" si="49"/>
      </c>
      <c r="BK132" s="436">
        <f t="shared" si="50"/>
      </c>
    </row>
    <row r="133" spans="1:63" s="13" customFormat="1" ht="15.75">
      <c r="A133" s="104" t="s">
        <v>270</v>
      </c>
      <c r="B133" s="175" t="s">
        <v>236</v>
      </c>
      <c r="C133" s="149" t="s">
        <v>362</v>
      </c>
      <c r="D133" s="149"/>
      <c r="E133" s="149"/>
      <c r="F133" s="206"/>
      <c r="G133" s="196">
        <v>3</v>
      </c>
      <c r="H133" s="192">
        <f>30*G133</f>
        <v>90</v>
      </c>
      <c r="I133" s="149">
        <f t="shared" si="51"/>
        <v>45</v>
      </c>
      <c r="J133" s="149">
        <v>18</v>
      </c>
      <c r="K133" s="149">
        <v>27</v>
      </c>
      <c r="L133" s="149"/>
      <c r="M133" s="162">
        <f t="shared" si="52"/>
        <v>45</v>
      </c>
      <c r="N133" s="192"/>
      <c r="O133" s="149"/>
      <c r="P133" s="152"/>
      <c r="Q133" s="163"/>
      <c r="R133" s="149"/>
      <c r="S133" s="152"/>
      <c r="T133" s="163"/>
      <c r="U133" s="149">
        <v>5</v>
      </c>
      <c r="V133" s="152"/>
      <c r="W133" s="163"/>
      <c r="X133" s="149"/>
      <c r="Y133" s="169"/>
      <c r="AD133" s="13">
        <v>3</v>
      </c>
      <c r="AK133" s="434" t="s">
        <v>384</v>
      </c>
      <c r="AL133" s="434">
        <f>COUNTIF($C129:$C144,AL$9)</f>
        <v>0</v>
      </c>
      <c r="AM133" s="434">
        <f aca="true" t="shared" si="54" ref="AM133:AW133">COUNTIF($C129:$C144,AM$9)</f>
        <v>0</v>
      </c>
      <c r="AN133" s="434">
        <f t="shared" si="54"/>
        <v>0</v>
      </c>
      <c r="AO133" s="434">
        <f t="shared" si="54"/>
        <v>0</v>
      </c>
      <c r="AP133" s="434">
        <f t="shared" si="54"/>
        <v>0</v>
      </c>
      <c r="AQ133" s="434">
        <f t="shared" si="54"/>
        <v>0</v>
      </c>
      <c r="AR133" s="434">
        <f t="shared" si="54"/>
        <v>0</v>
      </c>
      <c r="AS133" s="434">
        <f t="shared" si="54"/>
        <v>2</v>
      </c>
      <c r="AT133" s="434">
        <f t="shared" si="54"/>
        <v>1</v>
      </c>
      <c r="AU133" s="434">
        <f t="shared" si="54"/>
        <v>0</v>
      </c>
      <c r="AV133" s="434">
        <f t="shared" si="54"/>
        <v>1</v>
      </c>
      <c r="AW133" s="434">
        <f t="shared" si="54"/>
        <v>1</v>
      </c>
      <c r="AZ133" s="436">
        <f t="shared" si="44"/>
      </c>
      <c r="BA133" s="436">
        <f t="shared" si="44"/>
      </c>
      <c r="BB133" s="436">
        <f t="shared" si="44"/>
      </c>
      <c r="BC133" s="436">
        <f t="shared" si="44"/>
      </c>
      <c r="BD133" s="436">
        <f t="shared" si="43"/>
      </c>
      <c r="BE133" s="436">
        <f t="shared" si="43"/>
      </c>
      <c r="BF133" s="436">
        <f t="shared" si="45"/>
      </c>
      <c r="BG133" s="436" t="str">
        <f t="shared" si="46"/>
        <v>так</v>
      </c>
      <c r="BH133" s="436">
        <f t="shared" si="47"/>
      </c>
      <c r="BI133" s="436">
        <f t="shared" si="48"/>
      </c>
      <c r="BJ133" s="436">
        <f t="shared" si="49"/>
      </c>
      <c r="BK133" s="436">
        <f t="shared" si="50"/>
      </c>
    </row>
    <row r="134" spans="1:63" s="13" customFormat="1" ht="15.75">
      <c r="A134" s="111" t="s">
        <v>271</v>
      </c>
      <c r="B134" s="204" t="s">
        <v>237</v>
      </c>
      <c r="C134" s="149" t="s">
        <v>364</v>
      </c>
      <c r="D134" s="149"/>
      <c r="E134" s="149"/>
      <c r="F134" s="206"/>
      <c r="G134" s="196">
        <v>4.5</v>
      </c>
      <c r="H134" s="192">
        <f>G134*30</f>
        <v>135</v>
      </c>
      <c r="I134" s="149">
        <f t="shared" si="51"/>
        <v>54</v>
      </c>
      <c r="J134" s="149">
        <v>27</v>
      </c>
      <c r="K134" s="149">
        <v>27</v>
      </c>
      <c r="L134" s="149"/>
      <c r="M134" s="162">
        <f t="shared" si="52"/>
        <v>81</v>
      </c>
      <c r="N134" s="192"/>
      <c r="O134" s="149"/>
      <c r="P134" s="152"/>
      <c r="Q134" s="163"/>
      <c r="R134" s="149"/>
      <c r="S134" s="152"/>
      <c r="T134" s="163"/>
      <c r="U134" s="149"/>
      <c r="V134" s="152"/>
      <c r="W134" s="163"/>
      <c r="X134" s="149">
        <v>6</v>
      </c>
      <c r="Y134" s="169"/>
      <c r="AD134" s="13">
        <v>4</v>
      </c>
      <c r="AK134" s="436" t="s">
        <v>385</v>
      </c>
      <c r="AL134" s="434">
        <f>COUNTIF($D129:$D144,AL$9)</f>
        <v>0</v>
      </c>
      <c r="AM134" s="434">
        <f aca="true" t="shared" si="55" ref="AM134:AW134">COUNTIF($D129:$D144,AM$9)</f>
        <v>1</v>
      </c>
      <c r="AN134" s="434">
        <f t="shared" si="55"/>
        <v>0</v>
      </c>
      <c r="AO134" s="434">
        <f t="shared" si="55"/>
        <v>2</v>
      </c>
      <c r="AP134" s="434">
        <f t="shared" si="55"/>
        <v>0</v>
      </c>
      <c r="AQ134" s="434">
        <f t="shared" si="55"/>
        <v>0</v>
      </c>
      <c r="AR134" s="434">
        <f t="shared" si="55"/>
        <v>2</v>
      </c>
      <c r="AS134" s="434">
        <f>COUNTIF($D129:$D144,AS$9)+1</f>
        <v>2</v>
      </c>
      <c r="AT134" s="434">
        <f>COUNTIF($D129:$D144,AT$9)+1</f>
        <v>1</v>
      </c>
      <c r="AU134" s="434">
        <f>COUNTIF($D129:$D144,AU$9)+1</f>
        <v>1</v>
      </c>
      <c r="AV134" s="434">
        <f>COUNTIF($D129:$D144,AV$9)+1</f>
        <v>1</v>
      </c>
      <c r="AW134" s="434">
        <f t="shared" si="55"/>
        <v>2</v>
      </c>
      <c r="AZ134" s="436">
        <f t="shared" si="44"/>
      </c>
      <c r="BA134" s="436">
        <f t="shared" si="44"/>
      </c>
      <c r="BB134" s="436">
        <f t="shared" si="44"/>
      </c>
      <c r="BC134" s="436">
        <f t="shared" si="44"/>
      </c>
      <c r="BD134" s="436">
        <f t="shared" si="43"/>
      </c>
      <c r="BE134" s="436">
        <f t="shared" si="43"/>
      </c>
      <c r="BF134" s="436">
        <f t="shared" si="45"/>
      </c>
      <c r="BG134" s="436">
        <f t="shared" si="46"/>
      </c>
      <c r="BH134" s="436">
        <f t="shared" si="47"/>
      </c>
      <c r="BI134" s="436">
        <f t="shared" si="48"/>
      </c>
      <c r="BJ134" s="436" t="str">
        <f t="shared" si="49"/>
        <v>так</v>
      </c>
      <c r="BK134" s="436">
        <f t="shared" si="50"/>
      </c>
    </row>
    <row r="135" spans="1:63" s="13" customFormat="1" ht="15.75">
      <c r="A135" s="104" t="s">
        <v>272</v>
      </c>
      <c r="B135" s="188" t="s">
        <v>238</v>
      </c>
      <c r="C135" s="149"/>
      <c r="D135" s="149">
        <v>3</v>
      </c>
      <c r="E135" s="149"/>
      <c r="F135" s="206"/>
      <c r="G135" s="196">
        <f t="shared" si="53"/>
        <v>3</v>
      </c>
      <c r="H135" s="192">
        <v>90</v>
      </c>
      <c r="I135" s="149">
        <f t="shared" si="51"/>
        <v>45</v>
      </c>
      <c r="J135" s="149">
        <v>15</v>
      </c>
      <c r="K135" s="149">
        <v>30</v>
      </c>
      <c r="L135" s="149"/>
      <c r="M135" s="162">
        <f t="shared" si="52"/>
        <v>45</v>
      </c>
      <c r="N135" s="192"/>
      <c r="O135" s="149"/>
      <c r="P135" s="152"/>
      <c r="Q135" s="163">
        <v>3</v>
      </c>
      <c r="R135" s="149"/>
      <c r="S135" s="152"/>
      <c r="T135" s="163"/>
      <c r="U135" s="149"/>
      <c r="V135" s="152"/>
      <c r="W135" s="163"/>
      <c r="X135" s="149"/>
      <c r="Y135" s="169"/>
      <c r="AD135" s="13">
        <v>2</v>
      </c>
      <c r="AK135" s="436" t="s">
        <v>386</v>
      </c>
      <c r="AL135" s="434">
        <f>COUNTIF($E129:$E144,AL$9)</f>
        <v>0</v>
      </c>
      <c r="AM135" s="434">
        <f aca="true" t="shared" si="56" ref="AM135:AW135">COUNTIF($E129:$E144,AM$9)</f>
        <v>0</v>
      </c>
      <c r="AN135" s="434">
        <f t="shared" si="56"/>
        <v>0</v>
      </c>
      <c r="AO135" s="434">
        <f t="shared" si="56"/>
        <v>0</v>
      </c>
      <c r="AP135" s="434">
        <f t="shared" si="56"/>
        <v>0</v>
      </c>
      <c r="AQ135" s="434">
        <f t="shared" si="56"/>
        <v>0</v>
      </c>
      <c r="AR135" s="434">
        <f t="shared" si="56"/>
        <v>0</v>
      </c>
      <c r="AS135" s="434">
        <f t="shared" si="56"/>
        <v>0</v>
      </c>
      <c r="AT135" s="434">
        <f t="shared" si="56"/>
        <v>0</v>
      </c>
      <c r="AU135" s="434">
        <f t="shared" si="56"/>
        <v>0</v>
      </c>
      <c r="AV135" s="434">
        <f t="shared" si="56"/>
        <v>0</v>
      </c>
      <c r="AW135" s="434">
        <f t="shared" si="56"/>
        <v>0</v>
      </c>
      <c r="AZ135" s="436">
        <f t="shared" si="44"/>
      </c>
      <c r="BA135" s="436">
        <f t="shared" si="44"/>
      </c>
      <c r="BB135" s="436">
        <f t="shared" si="44"/>
      </c>
      <c r="BC135" s="436" t="str">
        <f t="shared" si="44"/>
        <v>так</v>
      </c>
      <c r="BD135" s="436">
        <f t="shared" si="43"/>
      </c>
      <c r="BE135" s="436">
        <f t="shared" si="43"/>
      </c>
      <c r="BF135" s="436">
        <f t="shared" si="45"/>
      </c>
      <c r="BG135" s="436">
        <f t="shared" si="46"/>
      </c>
      <c r="BH135" s="436">
        <f t="shared" si="47"/>
      </c>
      <c r="BI135" s="436">
        <f t="shared" si="48"/>
      </c>
      <c r="BJ135" s="436">
        <f t="shared" si="49"/>
      </c>
      <c r="BK135" s="436">
        <f t="shared" si="50"/>
      </c>
    </row>
    <row r="136" spans="1:63" s="13" customFormat="1" ht="15.75">
      <c r="A136" s="104" t="s">
        <v>273</v>
      </c>
      <c r="B136" s="187" t="s">
        <v>239</v>
      </c>
      <c r="C136" s="176"/>
      <c r="D136" s="176" t="s">
        <v>358</v>
      </c>
      <c r="E136" s="176"/>
      <c r="F136" s="206"/>
      <c r="G136" s="196">
        <f t="shared" si="53"/>
        <v>2.5</v>
      </c>
      <c r="H136" s="208">
        <v>75</v>
      </c>
      <c r="I136" s="149">
        <f t="shared" si="51"/>
        <v>40</v>
      </c>
      <c r="J136" s="176">
        <v>16</v>
      </c>
      <c r="K136" s="205">
        <v>24</v>
      </c>
      <c r="L136" s="176"/>
      <c r="M136" s="212">
        <f t="shared" si="52"/>
        <v>35</v>
      </c>
      <c r="N136" s="208"/>
      <c r="O136" s="176"/>
      <c r="P136" s="189"/>
      <c r="Q136" s="203"/>
      <c r="R136" s="176"/>
      <c r="S136" s="189"/>
      <c r="T136" s="203"/>
      <c r="U136" s="176"/>
      <c r="V136" s="189"/>
      <c r="W136" s="203"/>
      <c r="X136" s="176"/>
      <c r="Y136" s="169">
        <v>5</v>
      </c>
      <c r="AD136" s="13">
        <v>4</v>
      </c>
      <c r="AK136" s="436" t="s">
        <v>387</v>
      </c>
      <c r="AL136" s="434">
        <f>COUNTIF($F129:$F144,AL$9)</f>
        <v>0</v>
      </c>
      <c r="AM136" s="434">
        <f aca="true" t="shared" si="57" ref="AM136:AW136">COUNTIF($F129:$F144,AM$9)</f>
        <v>0</v>
      </c>
      <c r="AN136" s="434">
        <f t="shared" si="57"/>
        <v>0</v>
      </c>
      <c r="AO136" s="434">
        <f t="shared" si="57"/>
        <v>0</v>
      </c>
      <c r="AP136" s="434">
        <f t="shared" si="57"/>
        <v>0</v>
      </c>
      <c r="AQ136" s="434">
        <f t="shared" si="57"/>
        <v>0</v>
      </c>
      <c r="AR136" s="434">
        <f t="shared" si="57"/>
        <v>0</v>
      </c>
      <c r="AS136" s="434">
        <f t="shared" si="57"/>
        <v>0</v>
      </c>
      <c r="AT136" s="434">
        <f t="shared" si="57"/>
        <v>0</v>
      </c>
      <c r="AU136" s="434">
        <f t="shared" si="57"/>
        <v>1</v>
      </c>
      <c r="AV136" s="434">
        <f t="shared" si="57"/>
        <v>0</v>
      </c>
      <c r="AW136" s="434">
        <f t="shared" si="57"/>
        <v>0</v>
      </c>
      <c r="AZ136" s="436">
        <f t="shared" si="44"/>
      </c>
      <c r="BA136" s="436">
        <f t="shared" si="44"/>
      </c>
      <c r="BB136" s="436">
        <f t="shared" si="44"/>
      </c>
      <c r="BC136" s="436">
        <f t="shared" si="44"/>
      </c>
      <c r="BD136" s="436">
        <f t="shared" si="43"/>
      </c>
      <c r="BE136" s="436">
        <f t="shared" si="43"/>
      </c>
      <c r="BF136" s="436">
        <f t="shared" si="45"/>
      </c>
      <c r="BG136" s="436">
        <f t="shared" si="46"/>
      </c>
      <c r="BH136" s="436">
        <f t="shared" si="47"/>
      </c>
      <c r="BI136" s="436">
        <f t="shared" si="48"/>
      </c>
      <c r="BJ136" s="436">
        <f t="shared" si="49"/>
      </c>
      <c r="BK136" s="436" t="str">
        <f t="shared" si="50"/>
        <v>так</v>
      </c>
    </row>
    <row r="137" spans="1:63" s="13" customFormat="1" ht="15.75">
      <c r="A137" s="111" t="s">
        <v>274</v>
      </c>
      <c r="B137" s="175" t="s">
        <v>240</v>
      </c>
      <c r="C137" s="149"/>
      <c r="D137" s="149"/>
      <c r="E137" s="149"/>
      <c r="F137" s="206"/>
      <c r="G137" s="196">
        <f t="shared" si="53"/>
        <v>6</v>
      </c>
      <c r="H137" s="149">
        <f>SUM(H138:H139)</f>
        <v>180</v>
      </c>
      <c r="I137" s="149">
        <f>SUM(I138:I139)</f>
        <v>90</v>
      </c>
      <c r="J137" s="149">
        <f>SUM(J138:J139)</f>
        <v>33</v>
      </c>
      <c r="K137" s="149">
        <f>SUM(K138:K139)</f>
        <v>57</v>
      </c>
      <c r="L137" s="149"/>
      <c r="M137" s="162">
        <f>SUM(M138:M139)</f>
        <v>90</v>
      </c>
      <c r="N137" s="192"/>
      <c r="O137" s="149"/>
      <c r="P137" s="152"/>
      <c r="Q137" s="163"/>
      <c r="R137" s="149"/>
      <c r="S137" s="152"/>
      <c r="T137" s="163"/>
      <c r="U137" s="149"/>
      <c r="V137" s="152"/>
      <c r="W137" s="163"/>
      <c r="X137" s="149"/>
      <c r="Y137" s="169"/>
      <c r="AZ137" s="436">
        <f t="shared" si="44"/>
      </c>
      <c r="BA137" s="436">
        <f t="shared" si="44"/>
      </c>
      <c r="BB137" s="436">
        <f t="shared" si="44"/>
      </c>
      <c r="BC137" s="436">
        <f t="shared" si="44"/>
      </c>
      <c r="BD137" s="436">
        <f t="shared" si="43"/>
      </c>
      <c r="BE137" s="436">
        <f t="shared" si="43"/>
      </c>
      <c r="BF137" s="436">
        <f t="shared" si="45"/>
      </c>
      <c r="BG137" s="436">
        <f t="shared" si="46"/>
      </c>
      <c r="BH137" s="436">
        <f t="shared" si="47"/>
      </c>
      <c r="BI137" s="436">
        <f t="shared" si="48"/>
      </c>
      <c r="BJ137" s="436">
        <f t="shared" si="49"/>
      </c>
      <c r="BK137" s="436">
        <f t="shared" si="50"/>
      </c>
    </row>
    <row r="138" spans="1:63" s="13" customFormat="1" ht="15.75">
      <c r="A138" s="104" t="s">
        <v>293</v>
      </c>
      <c r="B138" s="175" t="s">
        <v>240</v>
      </c>
      <c r="C138" s="149"/>
      <c r="D138" s="149">
        <v>5</v>
      </c>
      <c r="E138" s="149"/>
      <c r="F138" s="206"/>
      <c r="G138" s="196">
        <v>3</v>
      </c>
      <c r="H138" s="192">
        <v>90</v>
      </c>
      <c r="I138" s="149">
        <f>SUMPRODUCT(N138:Y138,$N$7:$Y$7)</f>
        <v>45</v>
      </c>
      <c r="J138" s="149">
        <v>15</v>
      </c>
      <c r="K138" s="149">
        <v>30</v>
      </c>
      <c r="L138" s="149"/>
      <c r="M138" s="162">
        <f>H138-I138</f>
        <v>45</v>
      </c>
      <c r="N138" s="192"/>
      <c r="O138" s="149"/>
      <c r="P138" s="152"/>
      <c r="Q138" s="163"/>
      <c r="R138" s="149"/>
      <c r="S138" s="152"/>
      <c r="T138" s="163">
        <v>3</v>
      </c>
      <c r="U138" s="149"/>
      <c r="V138" s="152"/>
      <c r="W138" s="163"/>
      <c r="X138" s="149"/>
      <c r="Y138" s="169"/>
      <c r="AD138" s="13">
        <v>3</v>
      </c>
      <c r="AZ138" s="436">
        <f t="shared" si="44"/>
      </c>
      <c r="BA138" s="436">
        <f t="shared" si="44"/>
      </c>
      <c r="BB138" s="436">
        <f t="shared" si="44"/>
      </c>
      <c r="BC138" s="436">
        <f t="shared" si="44"/>
      </c>
      <c r="BD138" s="436">
        <f t="shared" si="43"/>
      </c>
      <c r="BE138" s="436">
        <f t="shared" si="43"/>
      </c>
      <c r="BF138" s="436" t="str">
        <f t="shared" si="45"/>
        <v>так</v>
      </c>
      <c r="BG138" s="436">
        <f t="shared" si="46"/>
      </c>
      <c r="BH138" s="436">
        <f t="shared" si="47"/>
      </c>
      <c r="BI138" s="436">
        <f t="shared" si="48"/>
      </c>
      <c r="BJ138" s="436">
        <f t="shared" si="49"/>
      </c>
      <c r="BK138" s="436">
        <f t="shared" si="50"/>
      </c>
    </row>
    <row r="139" spans="1:63" s="13" customFormat="1" ht="15.75">
      <c r="A139" s="104" t="s">
        <v>294</v>
      </c>
      <c r="B139" s="175" t="s">
        <v>240</v>
      </c>
      <c r="C139" s="149" t="s">
        <v>362</v>
      </c>
      <c r="D139" s="149"/>
      <c r="E139" s="149"/>
      <c r="F139" s="206"/>
      <c r="G139" s="196">
        <v>3</v>
      </c>
      <c r="H139" s="192">
        <v>90</v>
      </c>
      <c r="I139" s="149">
        <f>SUMPRODUCT(N139:Y139,$N$7:$Y$7)</f>
        <v>45</v>
      </c>
      <c r="J139" s="149">
        <v>18</v>
      </c>
      <c r="K139" s="149">
        <v>27</v>
      </c>
      <c r="L139" s="149"/>
      <c r="M139" s="162">
        <f>H139-I139</f>
        <v>45</v>
      </c>
      <c r="N139" s="192"/>
      <c r="O139" s="149"/>
      <c r="P139" s="152"/>
      <c r="Q139" s="163"/>
      <c r="R139" s="149"/>
      <c r="S139" s="152"/>
      <c r="T139" s="163"/>
      <c r="U139" s="149">
        <v>5</v>
      </c>
      <c r="V139" s="152"/>
      <c r="W139" s="163"/>
      <c r="X139" s="149"/>
      <c r="Y139" s="169"/>
      <c r="AD139" s="13">
        <v>3</v>
      </c>
      <c r="AZ139" s="436">
        <f t="shared" si="44"/>
      </c>
      <c r="BA139" s="436">
        <f t="shared" si="44"/>
      </c>
      <c r="BB139" s="436">
        <f t="shared" si="44"/>
      </c>
      <c r="BC139" s="436">
        <f t="shared" si="44"/>
      </c>
      <c r="BD139" s="436">
        <f t="shared" si="43"/>
      </c>
      <c r="BE139" s="436">
        <f t="shared" si="43"/>
      </c>
      <c r="BF139" s="436">
        <f t="shared" si="45"/>
      </c>
      <c r="BG139" s="436" t="str">
        <f t="shared" si="46"/>
        <v>так</v>
      </c>
      <c r="BH139" s="436">
        <f t="shared" si="47"/>
      </c>
      <c r="BI139" s="436">
        <f t="shared" si="48"/>
      </c>
      <c r="BJ139" s="436">
        <f t="shared" si="49"/>
      </c>
      <c r="BK139" s="436">
        <f t="shared" si="50"/>
      </c>
    </row>
    <row r="140" spans="1:63" s="13" customFormat="1" ht="15.75">
      <c r="A140" s="104" t="s">
        <v>275</v>
      </c>
      <c r="B140" s="175" t="s">
        <v>242</v>
      </c>
      <c r="C140" s="149"/>
      <c r="D140" s="149"/>
      <c r="E140" s="149"/>
      <c r="F140" s="206"/>
      <c r="G140" s="196">
        <f t="shared" si="53"/>
        <v>8</v>
      </c>
      <c r="H140" s="149">
        <f aca="true" t="shared" si="58" ref="H140:M140">SUM(H141:H143)</f>
        <v>240</v>
      </c>
      <c r="I140" s="149">
        <f t="shared" si="58"/>
        <v>123</v>
      </c>
      <c r="J140" s="149">
        <f t="shared" si="58"/>
        <v>54</v>
      </c>
      <c r="K140" s="149">
        <f t="shared" si="58"/>
        <v>54</v>
      </c>
      <c r="L140" s="149">
        <f t="shared" si="58"/>
        <v>15</v>
      </c>
      <c r="M140" s="162">
        <f t="shared" si="58"/>
        <v>117</v>
      </c>
      <c r="N140" s="192"/>
      <c r="O140" s="149"/>
      <c r="P140" s="152"/>
      <c r="Q140" s="163"/>
      <c r="R140" s="149"/>
      <c r="S140" s="152"/>
      <c r="T140" s="163"/>
      <c r="U140" s="149"/>
      <c r="V140" s="152"/>
      <c r="W140" s="163"/>
      <c r="X140" s="149"/>
      <c r="Y140" s="169"/>
      <c r="AZ140" s="436">
        <f t="shared" si="44"/>
      </c>
      <c r="BA140" s="436">
        <f t="shared" si="44"/>
      </c>
      <c r="BB140" s="436">
        <f t="shared" si="44"/>
      </c>
      <c r="BC140" s="436">
        <f t="shared" si="44"/>
      </c>
      <c r="BD140" s="436">
        <f t="shared" si="43"/>
      </c>
      <c r="BE140" s="436">
        <f t="shared" si="43"/>
      </c>
      <c r="BF140" s="436">
        <f t="shared" si="45"/>
      </c>
      <c r="BG140" s="436">
        <f t="shared" si="46"/>
      </c>
      <c r="BH140" s="436">
        <f t="shared" si="47"/>
      </c>
      <c r="BI140" s="436">
        <f t="shared" si="48"/>
      </c>
      <c r="BJ140" s="436">
        <f t="shared" si="49"/>
      </c>
      <c r="BK140" s="436">
        <f t="shared" si="50"/>
      </c>
    </row>
    <row r="141" spans="1:63" s="13" customFormat="1" ht="15.75">
      <c r="A141" s="111" t="s">
        <v>295</v>
      </c>
      <c r="B141" s="175" t="s">
        <v>242</v>
      </c>
      <c r="C141" s="149"/>
      <c r="D141" s="149" t="s">
        <v>362</v>
      </c>
      <c r="E141" s="149"/>
      <c r="F141" s="206"/>
      <c r="G141" s="196">
        <v>3.5</v>
      </c>
      <c r="H141" s="192">
        <f>30*G141</f>
        <v>105</v>
      </c>
      <c r="I141" s="149">
        <f>SUMPRODUCT(N141:Y141,$N$7:$Y$7)</f>
        <v>54</v>
      </c>
      <c r="J141" s="149">
        <v>27</v>
      </c>
      <c r="K141" s="149">
        <v>27</v>
      </c>
      <c r="L141" s="149"/>
      <c r="M141" s="162">
        <f>H141-I141</f>
        <v>51</v>
      </c>
      <c r="N141" s="192"/>
      <c r="O141" s="149"/>
      <c r="P141" s="152"/>
      <c r="Q141" s="163"/>
      <c r="R141" s="149"/>
      <c r="S141" s="152"/>
      <c r="T141" s="163"/>
      <c r="U141" s="149">
        <v>6</v>
      </c>
      <c r="V141" s="152"/>
      <c r="W141" s="163"/>
      <c r="X141" s="149"/>
      <c r="Y141" s="169"/>
      <c r="AD141" s="13">
        <v>3</v>
      </c>
      <c r="AZ141" s="436">
        <f t="shared" si="44"/>
      </c>
      <c r="BA141" s="436">
        <f t="shared" si="44"/>
      </c>
      <c r="BB141" s="436">
        <f t="shared" si="44"/>
      </c>
      <c r="BC141" s="436">
        <f t="shared" si="44"/>
      </c>
      <c r="BD141" s="436">
        <f t="shared" si="43"/>
      </c>
      <c r="BE141" s="436">
        <f t="shared" si="43"/>
      </c>
      <c r="BF141" s="436">
        <f t="shared" si="45"/>
      </c>
      <c r="BG141" s="436" t="str">
        <f t="shared" si="46"/>
        <v>так</v>
      </c>
      <c r="BH141" s="436">
        <f t="shared" si="47"/>
      </c>
      <c r="BI141" s="436">
        <f t="shared" si="48"/>
      </c>
      <c r="BJ141" s="436">
        <f t="shared" si="49"/>
      </c>
      <c r="BK141" s="436">
        <f t="shared" si="50"/>
      </c>
    </row>
    <row r="142" spans="1:63" s="13" customFormat="1" ht="15.75">
      <c r="A142" s="111" t="s">
        <v>296</v>
      </c>
      <c r="B142" s="175" t="s">
        <v>242</v>
      </c>
      <c r="C142" s="149" t="s">
        <v>363</v>
      </c>
      <c r="D142" s="149"/>
      <c r="E142" s="149"/>
      <c r="F142" s="206"/>
      <c r="G142" s="196">
        <v>3.5</v>
      </c>
      <c r="H142" s="192">
        <f>30*G142</f>
        <v>105</v>
      </c>
      <c r="I142" s="149">
        <f>SUMPRODUCT(N142:Y142,$N$7:$Y$7)</f>
        <v>54</v>
      </c>
      <c r="J142" s="149">
        <v>27</v>
      </c>
      <c r="K142" s="149">
        <v>27</v>
      </c>
      <c r="L142" s="149"/>
      <c r="M142" s="162">
        <f>H142-I142</f>
        <v>51</v>
      </c>
      <c r="N142" s="192"/>
      <c r="O142" s="149"/>
      <c r="P142" s="152"/>
      <c r="Q142" s="163"/>
      <c r="R142" s="149"/>
      <c r="S142" s="152"/>
      <c r="T142" s="163"/>
      <c r="U142" s="149"/>
      <c r="V142" s="152">
        <v>6</v>
      </c>
      <c r="W142" s="163"/>
      <c r="X142" s="149"/>
      <c r="Y142" s="169"/>
      <c r="AD142" s="13">
        <v>3</v>
      </c>
      <c r="AZ142" s="436">
        <f t="shared" si="44"/>
      </c>
      <c r="BA142" s="436">
        <f t="shared" si="44"/>
      </c>
      <c r="BB142" s="436">
        <f t="shared" si="44"/>
      </c>
      <c r="BC142" s="436">
        <f t="shared" si="44"/>
      </c>
      <c r="BD142" s="436">
        <f t="shared" si="43"/>
      </c>
      <c r="BE142" s="436">
        <f t="shared" si="43"/>
      </c>
      <c r="BF142" s="436">
        <f t="shared" si="45"/>
      </c>
      <c r="BG142" s="436">
        <f t="shared" si="46"/>
      </c>
      <c r="BH142" s="436" t="str">
        <f t="shared" si="47"/>
        <v>так</v>
      </c>
      <c r="BI142" s="436">
        <f t="shared" si="48"/>
      </c>
      <c r="BJ142" s="436">
        <f t="shared" si="49"/>
      </c>
      <c r="BK142" s="436">
        <f t="shared" si="50"/>
      </c>
    </row>
    <row r="143" spans="1:63" s="13" customFormat="1" ht="33" customHeight="1">
      <c r="A143" s="111" t="s">
        <v>297</v>
      </c>
      <c r="B143" s="175" t="s">
        <v>316</v>
      </c>
      <c r="C143" s="149"/>
      <c r="D143" s="149"/>
      <c r="E143" s="149"/>
      <c r="F143" s="207">
        <v>7</v>
      </c>
      <c r="G143" s="196">
        <v>1</v>
      </c>
      <c r="H143" s="192">
        <f>30*G143</f>
        <v>30</v>
      </c>
      <c r="I143" s="149">
        <f>SUMPRODUCT(N143:Y143,$N$7:$Y$7)</f>
        <v>15</v>
      </c>
      <c r="J143" s="149"/>
      <c r="K143" s="149"/>
      <c r="L143" s="149">
        <v>15</v>
      </c>
      <c r="M143" s="162">
        <f>H143-I143</f>
        <v>15</v>
      </c>
      <c r="N143" s="192"/>
      <c r="O143" s="149"/>
      <c r="P143" s="152"/>
      <c r="Q143" s="163"/>
      <c r="R143" s="149"/>
      <c r="S143" s="152"/>
      <c r="T143" s="163"/>
      <c r="U143" s="149"/>
      <c r="V143" s="152"/>
      <c r="W143" s="163">
        <v>1</v>
      </c>
      <c r="X143" s="149"/>
      <c r="Y143" s="169"/>
      <c r="AD143" s="13">
        <v>4</v>
      </c>
      <c r="AZ143" s="436">
        <f t="shared" si="44"/>
      </c>
      <c r="BA143" s="436">
        <f t="shared" si="44"/>
      </c>
      <c r="BB143" s="436">
        <f t="shared" si="44"/>
      </c>
      <c r="BC143" s="436">
        <f t="shared" si="44"/>
      </c>
      <c r="BD143" s="436">
        <f t="shared" si="43"/>
      </c>
      <c r="BE143" s="436">
        <f t="shared" si="43"/>
      </c>
      <c r="BF143" s="436">
        <f t="shared" si="45"/>
      </c>
      <c r="BG143" s="436">
        <f t="shared" si="46"/>
      </c>
      <c r="BH143" s="436">
        <f t="shared" si="47"/>
      </c>
      <c r="BI143" s="436" t="str">
        <f t="shared" si="48"/>
        <v>так</v>
      </c>
      <c r="BJ143" s="436">
        <f t="shared" si="49"/>
      </c>
      <c r="BK143" s="436">
        <f t="shared" si="50"/>
      </c>
    </row>
    <row r="144" spans="1:63" s="13" customFormat="1" ht="16.5" thickBot="1">
      <c r="A144" s="111" t="s">
        <v>276</v>
      </c>
      <c r="B144" s="175" t="s">
        <v>243</v>
      </c>
      <c r="C144" s="149" t="s">
        <v>358</v>
      </c>
      <c r="D144" s="149"/>
      <c r="E144" s="149"/>
      <c r="F144" s="206"/>
      <c r="G144" s="196">
        <v>3</v>
      </c>
      <c r="H144" s="192">
        <v>90</v>
      </c>
      <c r="I144" s="149">
        <f>SUMPRODUCT(N144:Y144,$N$7:$Y$7)</f>
        <v>40</v>
      </c>
      <c r="J144" s="149">
        <v>16</v>
      </c>
      <c r="K144" s="149">
        <v>24</v>
      </c>
      <c r="L144" s="149"/>
      <c r="M144" s="162">
        <f>H144-I144</f>
        <v>50</v>
      </c>
      <c r="N144" s="192"/>
      <c r="O144" s="149"/>
      <c r="P144" s="152"/>
      <c r="Q144" s="163"/>
      <c r="R144" s="149"/>
      <c r="S144" s="152"/>
      <c r="T144" s="163"/>
      <c r="U144" s="149"/>
      <c r="V144" s="152"/>
      <c r="W144" s="163"/>
      <c r="X144" s="149"/>
      <c r="Y144" s="169">
        <v>5</v>
      </c>
      <c r="AD144" s="13">
        <v>4</v>
      </c>
      <c r="AZ144" s="436">
        <f t="shared" si="44"/>
      </c>
      <c r="BA144" s="436">
        <f t="shared" si="44"/>
      </c>
      <c r="BB144" s="436">
        <f t="shared" si="44"/>
      </c>
      <c r="BC144" s="436">
        <f t="shared" si="44"/>
      </c>
      <c r="BD144" s="436">
        <f t="shared" si="43"/>
      </c>
      <c r="BE144" s="436">
        <f t="shared" si="43"/>
      </c>
      <c r="BF144" s="436">
        <f t="shared" si="45"/>
      </c>
      <c r="BG144" s="436">
        <f t="shared" si="46"/>
      </c>
      <c r="BH144" s="436">
        <f t="shared" si="47"/>
      </c>
      <c r="BI144" s="436">
        <f t="shared" si="48"/>
      </c>
      <c r="BJ144" s="436">
        <f t="shared" si="49"/>
      </c>
      <c r="BK144" s="436" t="str">
        <f t="shared" si="50"/>
        <v>так</v>
      </c>
    </row>
    <row r="145" spans="1:63" s="13" customFormat="1" ht="21.75" customHeight="1" thickBot="1">
      <c r="A145" s="1019" t="s">
        <v>265</v>
      </c>
      <c r="B145" s="1019"/>
      <c r="C145" s="1019"/>
      <c r="D145" s="1019"/>
      <c r="E145" s="1019"/>
      <c r="F145" s="1020"/>
      <c r="G145" s="202">
        <f>SUM(G129:G137,G140,G144)</f>
        <v>41</v>
      </c>
      <c r="H145" s="202">
        <f aca="true" t="shared" si="59" ref="H145:M145">SUM(H129:H137,H140,H144)</f>
        <v>1230</v>
      </c>
      <c r="I145" s="202">
        <f t="shared" si="59"/>
        <v>594</v>
      </c>
      <c r="J145" s="202">
        <f t="shared" si="59"/>
        <v>250</v>
      </c>
      <c r="K145" s="202">
        <f t="shared" si="59"/>
        <v>314</v>
      </c>
      <c r="L145" s="202">
        <f t="shared" si="59"/>
        <v>30</v>
      </c>
      <c r="M145" s="202">
        <f t="shared" si="59"/>
        <v>636</v>
      </c>
      <c r="N145" s="209">
        <f aca="true" t="shared" si="60" ref="N145:Y145">SUM(N129:N144)</f>
        <v>0</v>
      </c>
      <c r="O145" s="83">
        <f t="shared" si="60"/>
        <v>2</v>
      </c>
      <c r="P145" s="83">
        <f t="shared" si="60"/>
        <v>0</v>
      </c>
      <c r="Q145" s="83">
        <f t="shared" si="60"/>
        <v>7</v>
      </c>
      <c r="R145" s="83">
        <f t="shared" si="60"/>
        <v>0</v>
      </c>
      <c r="S145" s="83">
        <f t="shared" si="60"/>
        <v>0</v>
      </c>
      <c r="T145" s="83">
        <f t="shared" si="60"/>
        <v>6</v>
      </c>
      <c r="U145" s="83">
        <f t="shared" si="60"/>
        <v>16</v>
      </c>
      <c r="V145" s="83">
        <f t="shared" si="60"/>
        <v>6</v>
      </c>
      <c r="W145" s="83">
        <f t="shared" si="60"/>
        <v>1</v>
      </c>
      <c r="X145" s="83">
        <f t="shared" si="60"/>
        <v>6</v>
      </c>
      <c r="Y145" s="83">
        <f t="shared" si="60"/>
        <v>14</v>
      </c>
      <c r="AZ145" s="436">
        <f t="shared" si="44"/>
      </c>
      <c r="BA145" s="436"/>
      <c r="BB145" s="436"/>
      <c r="BC145" s="436"/>
      <c r="BD145" s="436"/>
      <c r="BE145" s="436"/>
      <c r="BF145" s="436"/>
      <c r="BG145" s="436"/>
      <c r="BH145" s="436"/>
      <c r="BI145" s="436"/>
      <c r="BJ145" s="436"/>
      <c r="BK145" s="436"/>
    </row>
    <row r="146" spans="1:63" s="13" customFormat="1" ht="18" customHeight="1" thickBot="1">
      <c r="A146" s="1045" t="s">
        <v>277</v>
      </c>
      <c r="B146" s="1046"/>
      <c r="C146" s="1046"/>
      <c r="D146" s="1046"/>
      <c r="E146" s="1046"/>
      <c r="F146" s="1046"/>
      <c r="G146" s="1046"/>
      <c r="H146" s="1046"/>
      <c r="I146" s="1046"/>
      <c r="J146" s="1046"/>
      <c r="K146" s="1046"/>
      <c r="L146" s="1046"/>
      <c r="M146" s="1046"/>
      <c r="N146" s="1046"/>
      <c r="O146" s="1046"/>
      <c r="P146" s="1046"/>
      <c r="Q146" s="1046"/>
      <c r="R146" s="1046"/>
      <c r="S146" s="1046"/>
      <c r="T146" s="1046"/>
      <c r="U146" s="1046"/>
      <c r="V146" s="1046"/>
      <c r="W146" s="1046"/>
      <c r="X146" s="1046"/>
      <c r="Y146" s="1047"/>
      <c r="AZ146" s="436">
        <f t="shared" si="44"/>
      </c>
      <c r="BA146" s="436">
        <f t="shared" si="44"/>
      </c>
      <c r="BB146" s="436">
        <f t="shared" si="44"/>
      </c>
      <c r="BC146" s="436">
        <f t="shared" si="44"/>
      </c>
      <c r="BD146" s="436">
        <f t="shared" si="43"/>
      </c>
      <c r="BE146" s="436">
        <f t="shared" si="43"/>
      </c>
      <c r="BF146" s="436">
        <f t="shared" si="45"/>
      </c>
      <c r="BG146" s="436">
        <f aca="true" t="shared" si="61" ref="BG146:BK147">IF(U146&lt;&gt;0,"так","")</f>
      </c>
      <c r="BH146" s="436">
        <f t="shared" si="61"/>
      </c>
      <c r="BI146" s="436">
        <f t="shared" si="61"/>
      </c>
      <c r="BJ146" s="436">
        <f t="shared" si="61"/>
      </c>
      <c r="BK146" s="436">
        <f t="shared" si="61"/>
      </c>
    </row>
    <row r="147" spans="1:63" s="13" customFormat="1" ht="27" customHeight="1" thickBot="1">
      <c r="A147" s="280">
        <v>1</v>
      </c>
      <c r="B147" s="281" t="s">
        <v>369</v>
      </c>
      <c r="C147" s="282"/>
      <c r="D147" s="243" t="s">
        <v>362</v>
      </c>
      <c r="E147" s="235"/>
      <c r="F147" s="235"/>
      <c r="G147" s="275">
        <v>3</v>
      </c>
      <c r="H147" s="283">
        <f>G147*30</f>
        <v>90</v>
      </c>
      <c r="I147" s="160">
        <f>SUMPRODUCT(N147:Y147,$N$7:$Y$7)</f>
        <v>36</v>
      </c>
      <c r="J147" s="243">
        <v>18</v>
      </c>
      <c r="K147" s="243">
        <v>18</v>
      </c>
      <c r="L147" s="243"/>
      <c r="M147" s="244">
        <f>H147-I147</f>
        <v>54</v>
      </c>
      <c r="N147" s="284"/>
      <c r="O147" s="285"/>
      <c r="P147" s="285"/>
      <c r="Q147" s="285"/>
      <c r="R147" s="285"/>
      <c r="S147" s="285"/>
      <c r="T147" s="285"/>
      <c r="U147" s="285">
        <v>4</v>
      </c>
      <c r="V147" s="285"/>
      <c r="W147" s="286"/>
      <c r="X147" s="287"/>
      <c r="Y147" s="288"/>
      <c r="AD147" s="13">
        <v>3</v>
      </c>
      <c r="AZ147" s="436">
        <f t="shared" si="44"/>
      </c>
      <c r="BA147" s="436">
        <f t="shared" si="44"/>
      </c>
      <c r="BB147" s="436">
        <f t="shared" si="44"/>
      </c>
      <c r="BC147" s="436">
        <f t="shared" si="44"/>
      </c>
      <c r="BD147" s="436">
        <f t="shared" si="43"/>
      </c>
      <c r="BE147" s="436">
        <f t="shared" si="43"/>
      </c>
      <c r="BF147" s="436">
        <f t="shared" si="45"/>
      </c>
      <c r="BG147" s="436" t="str">
        <f t="shared" si="61"/>
        <v>так</v>
      </c>
      <c r="BH147" s="436">
        <f t="shared" si="61"/>
      </c>
      <c r="BI147" s="436">
        <f t="shared" si="61"/>
      </c>
      <c r="BJ147" s="436">
        <f t="shared" si="61"/>
      </c>
      <c r="BK147" s="436">
        <f t="shared" si="61"/>
      </c>
    </row>
    <row r="148" spans="1:63" s="13" customFormat="1" ht="27.75" customHeight="1" thickBot="1">
      <c r="A148" s="280">
        <v>2</v>
      </c>
      <c r="B148" s="281" t="s">
        <v>370</v>
      </c>
      <c r="C148" s="289"/>
      <c r="D148" s="243" t="s">
        <v>363</v>
      </c>
      <c r="E148" s="289"/>
      <c r="F148" s="290"/>
      <c r="G148" s="275">
        <v>6</v>
      </c>
      <c r="H148" s="283">
        <f>G148*30</f>
        <v>180</v>
      </c>
      <c r="I148" s="160">
        <f>SUMPRODUCT(N148:Y148,$N$7:$Y$7)</f>
        <v>72</v>
      </c>
      <c r="J148" s="243">
        <v>36</v>
      </c>
      <c r="K148" s="243">
        <v>36</v>
      </c>
      <c r="L148" s="243"/>
      <c r="M148" s="244">
        <f>H148-I148</f>
        <v>108</v>
      </c>
      <c r="N148" s="284"/>
      <c r="O148" s="285"/>
      <c r="P148" s="285"/>
      <c r="Q148" s="285"/>
      <c r="R148" s="285"/>
      <c r="S148" s="285"/>
      <c r="T148" s="285"/>
      <c r="U148" s="285"/>
      <c r="V148" s="285">
        <v>8</v>
      </c>
      <c r="W148" s="287"/>
      <c r="X148" s="286"/>
      <c r="Y148" s="288"/>
      <c r="AD148" s="13">
        <v>3</v>
      </c>
      <c r="AZ148" s="436"/>
      <c r="BA148" s="436"/>
      <c r="BB148" s="436"/>
      <c r="BC148" s="436"/>
      <c r="BD148" s="436"/>
      <c r="BE148" s="436"/>
      <c r="BF148" s="436"/>
      <c r="BG148" s="436"/>
      <c r="BH148" s="436"/>
      <c r="BI148" s="436"/>
      <c r="BJ148" s="436"/>
      <c r="BK148" s="436"/>
    </row>
    <row r="149" spans="1:63" s="13" customFormat="1" ht="27.75" customHeight="1" thickBot="1">
      <c r="A149" s="280">
        <v>3</v>
      </c>
      <c r="B149" s="281" t="s">
        <v>371</v>
      </c>
      <c r="C149" s="289"/>
      <c r="D149" s="243">
        <v>7</v>
      </c>
      <c r="E149" s="289"/>
      <c r="F149" s="290"/>
      <c r="G149" s="275">
        <v>3</v>
      </c>
      <c r="H149" s="283">
        <f>G149*30</f>
        <v>90</v>
      </c>
      <c r="I149" s="160">
        <f>SUMPRODUCT(N149:Y149,$N$7:$Y$7)</f>
        <v>30</v>
      </c>
      <c r="J149" s="243">
        <v>15</v>
      </c>
      <c r="K149" s="243">
        <v>15</v>
      </c>
      <c r="L149" s="243"/>
      <c r="M149" s="244">
        <f>H149-I149</f>
        <v>60</v>
      </c>
      <c r="N149" s="284"/>
      <c r="O149" s="285"/>
      <c r="P149" s="285"/>
      <c r="Q149" s="285"/>
      <c r="R149" s="285"/>
      <c r="S149" s="285"/>
      <c r="T149" s="285"/>
      <c r="U149" s="285"/>
      <c r="V149" s="285"/>
      <c r="W149" s="287">
        <v>2</v>
      </c>
      <c r="X149" s="286"/>
      <c r="Y149" s="288"/>
      <c r="AD149" s="13">
        <v>4</v>
      </c>
      <c r="AZ149" s="436">
        <f t="shared" si="44"/>
      </c>
      <c r="BA149" s="436">
        <f t="shared" si="44"/>
      </c>
      <c r="BB149" s="436">
        <f t="shared" si="44"/>
      </c>
      <c r="BC149" s="436">
        <f t="shared" si="44"/>
      </c>
      <c r="BD149" s="436">
        <f t="shared" si="43"/>
      </c>
      <c r="BE149" s="436">
        <f t="shared" si="43"/>
      </c>
      <c r="BF149" s="436">
        <f aca="true" t="shared" si="62" ref="BF149:BF166">IF(T149&lt;&gt;0,"так","")</f>
      </c>
      <c r="BG149" s="436">
        <f aca="true" t="shared" si="63" ref="BG149:BG166">IF(U149&lt;&gt;0,"так","")</f>
      </c>
      <c r="BH149" s="436">
        <f aca="true" t="shared" si="64" ref="BH149:BH166">IF(V149&lt;&gt;0,"так","")</f>
      </c>
      <c r="BI149" s="436" t="str">
        <f aca="true" t="shared" si="65" ref="BI149:BI166">IF(W149&lt;&gt;0,"так","")</f>
        <v>так</v>
      </c>
      <c r="BJ149" s="436">
        <f aca="true" t="shared" si="66" ref="BJ149:BJ166">IF(X149&lt;&gt;0,"так","")</f>
      </c>
      <c r="BK149" s="436">
        <f aca="true" t="shared" si="67" ref="BK149:BK166">IF(Y149&lt;&gt;0,"так","")</f>
      </c>
    </row>
    <row r="150" spans="1:63" s="13" customFormat="1" ht="27.75" customHeight="1" thickBot="1">
      <c r="A150" s="280">
        <v>4</v>
      </c>
      <c r="B150" s="281" t="s">
        <v>372</v>
      </c>
      <c r="C150" s="289"/>
      <c r="D150" s="243" t="s">
        <v>364</v>
      </c>
      <c r="E150" s="289"/>
      <c r="F150" s="290"/>
      <c r="G150" s="275">
        <v>4</v>
      </c>
      <c r="H150" s="283">
        <f>G150*30</f>
        <v>120</v>
      </c>
      <c r="I150" s="160">
        <f>SUMPRODUCT(N150:Y150,$N$7:$Y$7)</f>
        <v>45</v>
      </c>
      <c r="J150" s="243">
        <v>27</v>
      </c>
      <c r="K150" s="243">
        <v>18</v>
      </c>
      <c r="L150" s="243"/>
      <c r="M150" s="244">
        <f>H150-I150</f>
        <v>75</v>
      </c>
      <c r="N150" s="284"/>
      <c r="O150" s="285"/>
      <c r="P150" s="285"/>
      <c r="Q150" s="285"/>
      <c r="R150" s="285"/>
      <c r="S150" s="285"/>
      <c r="T150" s="285"/>
      <c r="U150" s="285"/>
      <c r="V150" s="285"/>
      <c r="W150" s="287"/>
      <c r="X150" s="287">
        <v>5</v>
      </c>
      <c r="Y150" s="288"/>
      <c r="AD150" s="13">
        <v>4</v>
      </c>
      <c r="AZ150" s="436">
        <f t="shared" si="44"/>
      </c>
      <c r="BA150" s="436">
        <f t="shared" si="44"/>
      </c>
      <c r="BB150" s="436">
        <f t="shared" si="44"/>
      </c>
      <c r="BC150" s="436">
        <f t="shared" si="44"/>
      </c>
      <c r="BD150" s="436">
        <f t="shared" si="43"/>
      </c>
      <c r="BE150" s="436">
        <f t="shared" si="43"/>
      </c>
      <c r="BF150" s="436">
        <f t="shared" si="62"/>
      </c>
      <c r="BG150" s="436">
        <f t="shared" si="63"/>
      </c>
      <c r="BH150" s="436">
        <f t="shared" si="64"/>
      </c>
      <c r="BI150" s="436">
        <f t="shared" si="65"/>
      </c>
      <c r="BJ150" s="436" t="str">
        <f t="shared" si="66"/>
        <v>так</v>
      </c>
      <c r="BK150" s="436">
        <f t="shared" si="67"/>
      </c>
    </row>
    <row r="151" spans="1:63" s="13" customFormat="1" ht="24" customHeight="1" thickBot="1">
      <c r="A151" s="1056" t="s">
        <v>45</v>
      </c>
      <c r="B151" s="1057"/>
      <c r="C151" s="291"/>
      <c r="D151" s="292"/>
      <c r="E151" s="292"/>
      <c r="F151" s="293"/>
      <c r="G151" s="294">
        <f aca="true" t="shared" si="68" ref="G151:Y151">SUM(G147:G150)</f>
        <v>16</v>
      </c>
      <c r="H151" s="295">
        <f t="shared" si="68"/>
        <v>480</v>
      </c>
      <c r="I151" s="292">
        <f t="shared" si="68"/>
        <v>183</v>
      </c>
      <c r="J151" s="292">
        <f t="shared" si="68"/>
        <v>96</v>
      </c>
      <c r="K151" s="292">
        <f t="shared" si="68"/>
        <v>87</v>
      </c>
      <c r="L151" s="292">
        <f t="shared" si="68"/>
        <v>0</v>
      </c>
      <c r="M151" s="296">
        <f t="shared" si="68"/>
        <v>297</v>
      </c>
      <c r="N151" s="297">
        <f t="shared" si="68"/>
        <v>0</v>
      </c>
      <c r="O151" s="298">
        <f t="shared" si="68"/>
        <v>0</v>
      </c>
      <c r="P151" s="298">
        <f t="shared" si="68"/>
        <v>0</v>
      </c>
      <c r="Q151" s="298">
        <f t="shared" si="68"/>
        <v>0</v>
      </c>
      <c r="R151" s="298">
        <f t="shared" si="68"/>
        <v>0</v>
      </c>
      <c r="S151" s="298">
        <f t="shared" si="68"/>
        <v>0</v>
      </c>
      <c r="T151" s="298">
        <f t="shared" si="68"/>
        <v>0</v>
      </c>
      <c r="U151" s="298">
        <f t="shared" si="68"/>
        <v>4</v>
      </c>
      <c r="V151" s="298">
        <f t="shared" si="68"/>
        <v>8</v>
      </c>
      <c r="W151" s="299">
        <f t="shared" si="68"/>
        <v>2</v>
      </c>
      <c r="X151" s="299">
        <f t="shared" si="68"/>
        <v>5</v>
      </c>
      <c r="Y151" s="298">
        <f t="shared" si="68"/>
        <v>0</v>
      </c>
      <c r="AZ151" s="436">
        <f t="shared" si="44"/>
      </c>
      <c r="BA151" s="436">
        <f t="shared" si="44"/>
      </c>
      <c r="BB151" s="436">
        <f t="shared" si="44"/>
      </c>
      <c r="BC151" s="436">
        <f t="shared" si="44"/>
      </c>
      <c r="BD151" s="436">
        <f t="shared" si="43"/>
      </c>
      <c r="BE151" s="436">
        <f t="shared" si="43"/>
      </c>
      <c r="BF151" s="436">
        <f t="shared" si="62"/>
      </c>
      <c r="BG151" s="436"/>
      <c r="BH151" s="436"/>
      <c r="BI151" s="436"/>
      <c r="BJ151" s="436"/>
      <c r="BK151" s="436"/>
    </row>
    <row r="152" spans="1:63" s="13" customFormat="1" ht="22.5" customHeight="1" thickBot="1">
      <c r="A152" s="1049" t="s">
        <v>285</v>
      </c>
      <c r="B152" s="1050"/>
      <c r="C152" s="1051"/>
      <c r="D152" s="1051"/>
      <c r="E152" s="1051"/>
      <c r="F152" s="1051"/>
      <c r="G152" s="1051"/>
      <c r="H152" s="1051"/>
      <c r="I152" s="1051"/>
      <c r="J152" s="1051"/>
      <c r="K152" s="1051"/>
      <c r="L152" s="1051"/>
      <c r="M152" s="1051"/>
      <c r="N152" s="1050"/>
      <c r="O152" s="1050"/>
      <c r="P152" s="1050"/>
      <c r="Q152" s="1050"/>
      <c r="R152" s="1050"/>
      <c r="S152" s="1050"/>
      <c r="T152" s="1050"/>
      <c r="U152" s="1050"/>
      <c r="V152" s="1050"/>
      <c r="W152" s="1050"/>
      <c r="X152" s="1050"/>
      <c r="Y152" s="1052"/>
      <c r="AZ152" s="436">
        <f t="shared" si="44"/>
      </c>
      <c r="BA152" s="436">
        <f t="shared" si="44"/>
      </c>
      <c r="BB152" s="436">
        <f t="shared" si="44"/>
      </c>
      <c r="BC152" s="436">
        <f t="shared" si="44"/>
      </c>
      <c r="BD152" s="436">
        <f t="shared" si="43"/>
      </c>
      <c r="BE152" s="436">
        <f t="shared" si="43"/>
      </c>
      <c r="BF152" s="436">
        <f t="shared" si="62"/>
      </c>
      <c r="BG152" s="436">
        <f t="shared" si="63"/>
      </c>
      <c r="BH152" s="436">
        <f t="shared" si="64"/>
      </c>
      <c r="BI152" s="436">
        <f t="shared" si="65"/>
      </c>
      <c r="BJ152" s="436">
        <f t="shared" si="66"/>
      </c>
      <c r="BK152" s="436">
        <f t="shared" si="67"/>
      </c>
    </row>
    <row r="153" spans="1:63" s="13" customFormat="1" ht="15.75">
      <c r="A153" s="227" t="s">
        <v>155</v>
      </c>
      <c r="B153" s="357" t="s">
        <v>246</v>
      </c>
      <c r="C153" s="160"/>
      <c r="D153" s="160" t="s">
        <v>362</v>
      </c>
      <c r="E153" s="160"/>
      <c r="F153" s="230"/>
      <c r="G153" s="194">
        <f>H153/30</f>
        <v>3</v>
      </c>
      <c r="H153" s="178">
        <v>90</v>
      </c>
      <c r="I153" s="160">
        <f>SUMPRODUCT(N153:Y153,$N$7:$Y$7)</f>
        <v>36</v>
      </c>
      <c r="J153" s="160">
        <v>18</v>
      </c>
      <c r="K153" s="160">
        <v>18</v>
      </c>
      <c r="L153" s="160"/>
      <c r="M153" s="161">
        <f>H153-I153</f>
        <v>54</v>
      </c>
      <c r="N153" s="178"/>
      <c r="O153" s="160"/>
      <c r="P153" s="230"/>
      <c r="Q153" s="178"/>
      <c r="R153" s="160"/>
      <c r="S153" s="230"/>
      <c r="T153" s="178"/>
      <c r="U153" s="160">
        <v>4</v>
      </c>
      <c r="V153" s="230"/>
      <c r="W153" s="178"/>
      <c r="X153" s="160"/>
      <c r="Y153" s="234"/>
      <c r="AZ153" s="436">
        <f t="shared" si="44"/>
      </c>
      <c r="BA153" s="436">
        <f t="shared" si="44"/>
      </c>
      <c r="BB153" s="436">
        <f t="shared" si="44"/>
      </c>
      <c r="BC153" s="436">
        <f t="shared" si="44"/>
      </c>
      <c r="BD153" s="436">
        <f t="shared" si="43"/>
      </c>
      <c r="BE153" s="436">
        <f t="shared" si="43"/>
      </c>
      <c r="BF153" s="436">
        <f t="shared" si="62"/>
      </c>
      <c r="BG153" s="436" t="str">
        <f t="shared" si="63"/>
        <v>так</v>
      </c>
      <c r="BH153" s="436">
        <f t="shared" si="64"/>
      </c>
      <c r="BI153" s="436">
        <f t="shared" si="65"/>
      </c>
      <c r="BJ153" s="436">
        <f t="shared" si="66"/>
      </c>
      <c r="BK153" s="436">
        <f t="shared" si="67"/>
      </c>
    </row>
    <row r="154" spans="1:63" s="13" customFormat="1" ht="15.75">
      <c r="A154" s="228" t="s">
        <v>250</v>
      </c>
      <c r="B154" s="187" t="s">
        <v>249</v>
      </c>
      <c r="C154" s="149"/>
      <c r="D154" s="149" t="s">
        <v>363</v>
      </c>
      <c r="E154" s="149"/>
      <c r="F154" s="152"/>
      <c r="G154" s="196">
        <f>H154/30</f>
        <v>6</v>
      </c>
      <c r="H154" s="163">
        <v>180</v>
      </c>
      <c r="I154" s="149">
        <f>SUMPRODUCT(N154:Y154,$N$7:$Y$7)</f>
        <v>72</v>
      </c>
      <c r="J154" s="149">
        <v>36</v>
      </c>
      <c r="K154" s="149">
        <v>36</v>
      </c>
      <c r="L154" s="149"/>
      <c r="M154" s="162">
        <f>H154-I154</f>
        <v>108</v>
      </c>
      <c r="N154" s="163"/>
      <c r="O154" s="149"/>
      <c r="P154" s="152"/>
      <c r="Q154" s="163"/>
      <c r="R154" s="149"/>
      <c r="S154" s="152"/>
      <c r="T154" s="163"/>
      <c r="U154" s="149"/>
      <c r="V154" s="152">
        <v>8</v>
      </c>
      <c r="W154" s="163"/>
      <c r="X154" s="149"/>
      <c r="Y154" s="169"/>
      <c r="AZ154" s="436">
        <f t="shared" si="44"/>
      </c>
      <c r="BA154" s="436">
        <f t="shared" si="44"/>
      </c>
      <c r="BB154" s="436">
        <f t="shared" si="44"/>
      </c>
      <c r="BC154" s="436">
        <f t="shared" si="44"/>
      </c>
      <c r="BD154" s="436">
        <f t="shared" si="43"/>
      </c>
      <c r="BE154" s="436">
        <f t="shared" si="43"/>
      </c>
      <c r="BF154" s="436">
        <f t="shared" si="62"/>
      </c>
      <c r="BG154" s="436">
        <f t="shared" si="63"/>
      </c>
      <c r="BH154" s="436" t="str">
        <f t="shared" si="64"/>
        <v>так</v>
      </c>
      <c r="BI154" s="436">
        <f t="shared" si="65"/>
      </c>
      <c r="BJ154" s="436">
        <f t="shared" si="66"/>
      </c>
      <c r="BK154" s="436">
        <f t="shared" si="67"/>
      </c>
    </row>
    <row r="155" spans="1:63" s="13" customFormat="1" ht="31.5">
      <c r="A155" s="228" t="s">
        <v>157</v>
      </c>
      <c r="B155" s="398" t="s">
        <v>247</v>
      </c>
      <c r="C155" s="176"/>
      <c r="D155" s="149">
        <v>7</v>
      </c>
      <c r="E155" s="176"/>
      <c r="F155" s="189"/>
      <c r="G155" s="196">
        <f>H155/30</f>
        <v>3</v>
      </c>
      <c r="H155" s="163">
        <v>90</v>
      </c>
      <c r="I155" s="149">
        <f>SUMPRODUCT(N155:Y155,$N$7:$Y$7)</f>
        <v>30</v>
      </c>
      <c r="J155" s="149">
        <v>15</v>
      </c>
      <c r="K155" s="149">
        <v>15</v>
      </c>
      <c r="L155" s="149"/>
      <c r="M155" s="162">
        <f>H155-I155</f>
        <v>60</v>
      </c>
      <c r="N155" s="163"/>
      <c r="O155" s="149"/>
      <c r="P155" s="152"/>
      <c r="Q155" s="163"/>
      <c r="R155" s="149"/>
      <c r="S155" s="152"/>
      <c r="T155" s="163"/>
      <c r="U155" s="149"/>
      <c r="V155" s="152"/>
      <c r="W155" s="232">
        <v>2</v>
      </c>
      <c r="X155" s="233"/>
      <c r="Y155" s="169"/>
      <c r="AZ155" s="436">
        <f t="shared" si="44"/>
      </c>
      <c r="BA155" s="436">
        <f t="shared" si="44"/>
      </c>
      <c r="BB155" s="436">
        <f t="shared" si="44"/>
      </c>
      <c r="BC155" s="436">
        <f t="shared" si="44"/>
      </c>
      <c r="BD155" s="436">
        <f t="shared" si="43"/>
      </c>
      <c r="BE155" s="436">
        <f t="shared" si="43"/>
      </c>
      <c r="BF155" s="436">
        <f t="shared" si="62"/>
      </c>
      <c r="BG155" s="436">
        <f t="shared" si="63"/>
      </c>
      <c r="BH155" s="436">
        <f t="shared" si="64"/>
      </c>
      <c r="BI155" s="436" t="str">
        <f t="shared" si="65"/>
        <v>так</v>
      </c>
      <c r="BJ155" s="436">
        <f t="shared" si="66"/>
      </c>
      <c r="BK155" s="436">
        <f t="shared" si="67"/>
      </c>
    </row>
    <row r="156" spans="1:63" s="13" customFormat="1" ht="16.5" thickBot="1">
      <c r="A156" s="229" t="s">
        <v>159</v>
      </c>
      <c r="B156" s="222" t="s">
        <v>248</v>
      </c>
      <c r="C156" s="180"/>
      <c r="D156" s="180" t="s">
        <v>364</v>
      </c>
      <c r="E156" s="180"/>
      <c r="F156" s="231"/>
      <c r="G156" s="197">
        <f>H156/30</f>
        <v>4</v>
      </c>
      <c r="H156" s="179">
        <v>120</v>
      </c>
      <c r="I156" s="180">
        <f>SUMPRODUCT(N156:Y156,$N$7:$Y$7)</f>
        <v>45</v>
      </c>
      <c r="J156" s="180">
        <v>27</v>
      </c>
      <c r="K156" s="180">
        <v>18</v>
      </c>
      <c r="L156" s="180"/>
      <c r="M156" s="181">
        <f>H156-I156</f>
        <v>75</v>
      </c>
      <c r="N156" s="179"/>
      <c r="O156" s="180"/>
      <c r="P156" s="231"/>
      <c r="Q156" s="179"/>
      <c r="R156" s="180"/>
      <c r="S156" s="231"/>
      <c r="T156" s="179"/>
      <c r="U156" s="180"/>
      <c r="V156" s="231"/>
      <c r="W156" s="179"/>
      <c r="X156" s="180">
        <v>5</v>
      </c>
      <c r="Y156" s="225"/>
      <c r="AZ156" s="436">
        <f t="shared" si="44"/>
      </c>
      <c r="BA156" s="436">
        <f t="shared" si="44"/>
      </c>
      <c r="BB156" s="436">
        <f t="shared" si="44"/>
      </c>
      <c r="BC156" s="436">
        <f t="shared" si="44"/>
      </c>
      <c r="BD156" s="436">
        <f t="shared" si="43"/>
      </c>
      <c r="BE156" s="436">
        <f t="shared" si="43"/>
      </c>
      <c r="BF156" s="436">
        <f t="shared" si="62"/>
      </c>
      <c r="BG156" s="436">
        <f t="shared" si="63"/>
      </c>
      <c r="BH156" s="436">
        <f t="shared" si="64"/>
      </c>
      <c r="BI156" s="436">
        <f t="shared" si="65"/>
      </c>
      <c r="BJ156" s="436" t="str">
        <f t="shared" si="66"/>
        <v>так</v>
      </c>
      <c r="BK156" s="436">
        <f t="shared" si="67"/>
      </c>
    </row>
    <row r="157" spans="1:63" s="13" customFormat="1" ht="22.5" customHeight="1" thickBot="1">
      <c r="A157" s="1049" t="s">
        <v>286</v>
      </c>
      <c r="B157" s="1050"/>
      <c r="C157" s="1051"/>
      <c r="D157" s="1051"/>
      <c r="E157" s="1051"/>
      <c r="F157" s="1051"/>
      <c r="G157" s="1051"/>
      <c r="H157" s="1051"/>
      <c r="I157" s="1051"/>
      <c r="J157" s="1051"/>
      <c r="K157" s="1051"/>
      <c r="L157" s="1051"/>
      <c r="M157" s="1051"/>
      <c r="N157" s="1050"/>
      <c r="O157" s="1050"/>
      <c r="P157" s="1050"/>
      <c r="Q157" s="1050"/>
      <c r="R157" s="1050"/>
      <c r="S157" s="1050"/>
      <c r="T157" s="1050"/>
      <c r="U157" s="1050"/>
      <c r="V157" s="1050"/>
      <c r="W157" s="1050"/>
      <c r="X157" s="1050"/>
      <c r="Y157" s="1052"/>
      <c r="AZ157" s="436">
        <f t="shared" si="44"/>
      </c>
      <c r="BA157" s="436">
        <f t="shared" si="44"/>
      </c>
      <c r="BB157" s="436">
        <f t="shared" si="44"/>
      </c>
      <c r="BC157" s="436">
        <f t="shared" si="44"/>
      </c>
      <c r="BD157" s="436">
        <f t="shared" si="43"/>
      </c>
      <c r="BE157" s="436">
        <f t="shared" si="43"/>
      </c>
      <c r="BF157" s="436">
        <f t="shared" si="62"/>
      </c>
      <c r="BG157" s="436">
        <f t="shared" si="63"/>
      </c>
      <c r="BH157" s="436">
        <f t="shared" si="64"/>
      </c>
      <c r="BI157" s="436">
        <f t="shared" si="65"/>
      </c>
      <c r="BJ157" s="436">
        <f t="shared" si="66"/>
      </c>
      <c r="BK157" s="436">
        <f t="shared" si="67"/>
      </c>
    </row>
    <row r="158" spans="1:63" s="13" customFormat="1" ht="15.75">
      <c r="A158" s="227" t="s">
        <v>156</v>
      </c>
      <c r="B158" s="357" t="s">
        <v>288</v>
      </c>
      <c r="C158" s="160"/>
      <c r="D158" s="160" t="s">
        <v>362</v>
      </c>
      <c r="E158" s="160"/>
      <c r="F158" s="230"/>
      <c r="G158" s="194">
        <f>H158/30</f>
        <v>3</v>
      </c>
      <c r="H158" s="178">
        <v>90</v>
      </c>
      <c r="I158" s="160">
        <f>SUMPRODUCT(N158:Y158,$N$7:$Y$7)</f>
        <v>36</v>
      </c>
      <c r="J158" s="160">
        <v>18</v>
      </c>
      <c r="K158" s="160">
        <v>18</v>
      </c>
      <c r="L158" s="160"/>
      <c r="M158" s="161">
        <f>H158-I158</f>
        <v>54</v>
      </c>
      <c r="N158" s="178"/>
      <c r="O158" s="160"/>
      <c r="P158" s="230"/>
      <c r="Q158" s="178"/>
      <c r="R158" s="160"/>
      <c r="S158" s="230"/>
      <c r="T158" s="178"/>
      <c r="U158" s="160">
        <v>4</v>
      </c>
      <c r="V158" s="230"/>
      <c r="W158" s="178"/>
      <c r="X158" s="160"/>
      <c r="Y158" s="234"/>
      <c r="AZ158" s="436">
        <f t="shared" si="44"/>
      </c>
      <c r="BA158" s="436">
        <f t="shared" si="44"/>
      </c>
      <c r="BB158" s="436">
        <f t="shared" si="44"/>
      </c>
      <c r="BC158" s="436">
        <f t="shared" si="44"/>
      </c>
      <c r="BD158" s="436">
        <f t="shared" si="43"/>
      </c>
      <c r="BE158" s="436">
        <f t="shared" si="43"/>
      </c>
      <c r="BF158" s="436">
        <f t="shared" si="62"/>
      </c>
      <c r="BG158" s="436" t="str">
        <f t="shared" si="63"/>
        <v>так</v>
      </c>
      <c r="BH158" s="436">
        <f t="shared" si="64"/>
      </c>
      <c r="BI158" s="436">
        <f t="shared" si="65"/>
      </c>
      <c r="BJ158" s="436">
        <f t="shared" si="66"/>
      </c>
      <c r="BK158" s="436">
        <f t="shared" si="67"/>
      </c>
    </row>
    <row r="159" spans="1:63" s="13" customFormat="1" ht="15.75">
      <c r="A159" s="228" t="s">
        <v>158</v>
      </c>
      <c r="B159" s="187" t="s">
        <v>249</v>
      </c>
      <c r="C159" s="149"/>
      <c r="D159" s="149" t="s">
        <v>363</v>
      </c>
      <c r="E159" s="149"/>
      <c r="F159" s="152"/>
      <c r="G159" s="196">
        <f>H159/30</f>
        <v>6</v>
      </c>
      <c r="H159" s="163">
        <v>180</v>
      </c>
      <c r="I159" s="149">
        <f>SUMPRODUCT(N159:Y159,$N$7:$Y$7)</f>
        <v>72</v>
      </c>
      <c r="J159" s="149">
        <v>36</v>
      </c>
      <c r="K159" s="149">
        <v>36</v>
      </c>
      <c r="L159" s="149"/>
      <c r="M159" s="162">
        <f>H159-I159</f>
        <v>108</v>
      </c>
      <c r="N159" s="163"/>
      <c r="O159" s="149"/>
      <c r="P159" s="152"/>
      <c r="Q159" s="163"/>
      <c r="R159" s="149"/>
      <c r="S159" s="152"/>
      <c r="T159" s="163"/>
      <c r="U159" s="149"/>
      <c r="V159" s="152">
        <v>8</v>
      </c>
      <c r="W159" s="163"/>
      <c r="X159" s="149"/>
      <c r="Y159" s="169"/>
      <c r="AZ159" s="436">
        <f t="shared" si="44"/>
      </c>
      <c r="BA159" s="436">
        <f t="shared" si="44"/>
      </c>
      <c r="BB159" s="436">
        <f t="shared" si="44"/>
      </c>
      <c r="BC159" s="436">
        <f t="shared" si="44"/>
      </c>
      <c r="BD159" s="436">
        <f t="shared" si="43"/>
      </c>
      <c r="BE159" s="436">
        <f t="shared" si="43"/>
      </c>
      <c r="BF159" s="436">
        <f t="shared" si="62"/>
      </c>
      <c r="BG159" s="436">
        <f t="shared" si="63"/>
      </c>
      <c r="BH159" s="436" t="str">
        <f t="shared" si="64"/>
        <v>так</v>
      </c>
      <c r="BI159" s="436">
        <f t="shared" si="65"/>
      </c>
      <c r="BJ159" s="436">
        <f t="shared" si="66"/>
      </c>
      <c r="BK159" s="436">
        <f t="shared" si="67"/>
      </c>
    </row>
    <row r="160" spans="1:63" s="13" customFormat="1" ht="31.5">
      <c r="A160" s="228" t="s">
        <v>160</v>
      </c>
      <c r="B160" s="398" t="s">
        <v>247</v>
      </c>
      <c r="C160" s="176"/>
      <c r="D160" s="149">
        <v>7</v>
      </c>
      <c r="E160" s="176"/>
      <c r="F160" s="189"/>
      <c r="G160" s="196">
        <f>H160/30</f>
        <v>3</v>
      </c>
      <c r="H160" s="163">
        <v>90</v>
      </c>
      <c r="I160" s="149">
        <f>SUMPRODUCT(N160:Y160,$N$7:$Y$7)</f>
        <v>30</v>
      </c>
      <c r="J160" s="149">
        <v>15</v>
      </c>
      <c r="K160" s="149">
        <v>15</v>
      </c>
      <c r="L160" s="149"/>
      <c r="M160" s="162">
        <f>H160-I160</f>
        <v>60</v>
      </c>
      <c r="N160" s="163"/>
      <c r="O160" s="149"/>
      <c r="P160" s="152"/>
      <c r="Q160" s="163"/>
      <c r="R160" s="149"/>
      <c r="S160" s="152"/>
      <c r="T160" s="163"/>
      <c r="U160" s="149"/>
      <c r="V160" s="152"/>
      <c r="W160" s="232">
        <v>2</v>
      </c>
      <c r="X160" s="233"/>
      <c r="Y160" s="169"/>
      <c r="AZ160" s="436">
        <f aca="true" t="shared" si="69" ref="AZ160:BE166">IF(N160&lt;&gt;0,"так","")</f>
      </c>
      <c r="BA160" s="436">
        <f t="shared" si="69"/>
      </c>
      <c r="BB160" s="436">
        <f t="shared" si="69"/>
      </c>
      <c r="BC160" s="436">
        <f t="shared" si="69"/>
      </c>
      <c r="BD160" s="436">
        <f t="shared" si="69"/>
      </c>
      <c r="BE160" s="436">
        <f t="shared" si="69"/>
      </c>
      <c r="BF160" s="436">
        <f t="shared" si="62"/>
      </c>
      <c r="BG160" s="436">
        <f t="shared" si="63"/>
      </c>
      <c r="BH160" s="436">
        <f t="shared" si="64"/>
      </c>
      <c r="BI160" s="436" t="str">
        <f t="shared" si="65"/>
        <v>так</v>
      </c>
      <c r="BJ160" s="436">
        <f t="shared" si="66"/>
      </c>
      <c r="BK160" s="436">
        <f t="shared" si="67"/>
      </c>
    </row>
    <row r="161" spans="1:63" s="13" customFormat="1" ht="16.5" thickBot="1">
      <c r="A161" s="229" t="s">
        <v>287</v>
      </c>
      <c r="B161" s="222" t="s">
        <v>241</v>
      </c>
      <c r="C161" s="180"/>
      <c r="D161" s="180" t="s">
        <v>364</v>
      </c>
      <c r="E161" s="180"/>
      <c r="F161" s="231"/>
      <c r="G161" s="197">
        <f>H161/30</f>
        <v>4</v>
      </c>
      <c r="H161" s="179">
        <v>120</v>
      </c>
      <c r="I161" s="180">
        <f>SUMPRODUCT(N161:Y161,$N$7:$Y$7)</f>
        <v>45</v>
      </c>
      <c r="J161" s="180">
        <v>27</v>
      </c>
      <c r="K161" s="180">
        <v>18</v>
      </c>
      <c r="L161" s="180"/>
      <c r="M161" s="181">
        <f>H161-I161</f>
        <v>75</v>
      </c>
      <c r="N161" s="179"/>
      <c r="O161" s="180"/>
      <c r="P161" s="231"/>
      <c r="Q161" s="179"/>
      <c r="R161" s="180"/>
      <c r="S161" s="231"/>
      <c r="T161" s="179"/>
      <c r="U161" s="180"/>
      <c r="V161" s="231"/>
      <c r="W161" s="179"/>
      <c r="X161" s="180">
        <v>5</v>
      </c>
      <c r="Y161" s="225"/>
      <c r="AZ161" s="436">
        <f t="shared" si="69"/>
      </c>
      <c r="BA161" s="436">
        <f t="shared" si="69"/>
      </c>
      <c r="BB161" s="436">
        <f t="shared" si="69"/>
      </c>
      <c r="BC161" s="436">
        <f t="shared" si="69"/>
      </c>
      <c r="BD161" s="436">
        <f t="shared" si="69"/>
      </c>
      <c r="BE161" s="436">
        <f t="shared" si="69"/>
      </c>
      <c r="BF161" s="436">
        <f t="shared" si="62"/>
      </c>
      <c r="BG161" s="436">
        <f t="shared" si="63"/>
      </c>
      <c r="BH161" s="436">
        <f t="shared" si="64"/>
      </c>
      <c r="BI161" s="436">
        <f t="shared" si="65"/>
      </c>
      <c r="BJ161" s="436" t="str">
        <f t="shared" si="66"/>
        <v>так</v>
      </c>
      <c r="BK161" s="436">
        <f t="shared" si="67"/>
      </c>
    </row>
    <row r="162" spans="1:63" s="13" customFormat="1" ht="22.5" customHeight="1" thickBot="1">
      <c r="A162" s="1049" t="s">
        <v>289</v>
      </c>
      <c r="B162" s="1050"/>
      <c r="C162" s="1051"/>
      <c r="D162" s="1051"/>
      <c r="E162" s="1051"/>
      <c r="F162" s="1051"/>
      <c r="G162" s="1051"/>
      <c r="H162" s="1051"/>
      <c r="I162" s="1051"/>
      <c r="J162" s="1051"/>
      <c r="K162" s="1051"/>
      <c r="L162" s="1051"/>
      <c r="M162" s="1051"/>
      <c r="N162" s="1050"/>
      <c r="O162" s="1050"/>
      <c r="P162" s="1050"/>
      <c r="Q162" s="1050"/>
      <c r="R162" s="1050"/>
      <c r="S162" s="1050"/>
      <c r="T162" s="1050"/>
      <c r="U162" s="1050"/>
      <c r="V162" s="1050"/>
      <c r="W162" s="1050"/>
      <c r="X162" s="1050"/>
      <c r="Y162" s="1052"/>
      <c r="AZ162" s="436">
        <f t="shared" si="69"/>
      </c>
      <c r="BA162" s="436">
        <f t="shared" si="69"/>
      </c>
      <c r="BB162" s="436">
        <f t="shared" si="69"/>
      </c>
      <c r="BC162" s="436">
        <f t="shared" si="69"/>
      </c>
      <c r="BD162" s="436">
        <f t="shared" si="69"/>
      </c>
      <c r="BE162" s="436">
        <f t="shared" si="69"/>
      </c>
      <c r="BF162" s="436">
        <f t="shared" si="62"/>
      </c>
      <c r="BG162" s="436">
        <f t="shared" si="63"/>
      </c>
      <c r="BH162" s="436">
        <f t="shared" si="64"/>
      </c>
      <c r="BI162" s="436">
        <f t="shared" si="65"/>
      </c>
      <c r="BJ162" s="436">
        <f t="shared" si="66"/>
      </c>
      <c r="BK162" s="436">
        <f t="shared" si="67"/>
      </c>
    </row>
    <row r="163" spans="1:63" s="13" customFormat="1" ht="15.75">
      <c r="A163" s="227" t="s">
        <v>298</v>
      </c>
      <c r="B163" s="357" t="s">
        <v>288</v>
      </c>
      <c r="C163" s="160"/>
      <c r="D163" s="160" t="s">
        <v>362</v>
      </c>
      <c r="E163" s="160"/>
      <c r="F163" s="230"/>
      <c r="G163" s="194">
        <f>H163/30</f>
        <v>3</v>
      </c>
      <c r="H163" s="178">
        <v>90</v>
      </c>
      <c r="I163" s="160">
        <f>SUMPRODUCT(N163:Y163,$N$7:$Y$7)</f>
        <v>36</v>
      </c>
      <c r="J163" s="160">
        <v>18</v>
      </c>
      <c r="K163" s="160">
        <v>18</v>
      </c>
      <c r="L163" s="160"/>
      <c r="M163" s="161">
        <f>H163-I163</f>
        <v>54</v>
      </c>
      <c r="N163" s="178"/>
      <c r="O163" s="160"/>
      <c r="P163" s="230"/>
      <c r="Q163" s="178"/>
      <c r="R163" s="160"/>
      <c r="S163" s="230"/>
      <c r="T163" s="178"/>
      <c r="U163" s="160">
        <v>4</v>
      </c>
      <c r="V163" s="230"/>
      <c r="W163" s="178"/>
      <c r="X163" s="160"/>
      <c r="Y163" s="234"/>
      <c r="AZ163" s="436">
        <f t="shared" si="69"/>
      </c>
      <c r="BA163" s="436">
        <f t="shared" si="69"/>
      </c>
      <c r="BB163" s="436">
        <f t="shared" si="69"/>
      </c>
      <c r="BC163" s="436">
        <f t="shared" si="69"/>
      </c>
      <c r="BD163" s="436">
        <f t="shared" si="69"/>
      </c>
      <c r="BE163" s="436">
        <f t="shared" si="69"/>
      </c>
      <c r="BF163" s="436">
        <f t="shared" si="62"/>
      </c>
      <c r="BG163" s="436" t="str">
        <f t="shared" si="63"/>
        <v>так</v>
      </c>
      <c r="BH163" s="436">
        <f t="shared" si="64"/>
      </c>
      <c r="BI163" s="436">
        <f t="shared" si="65"/>
      </c>
      <c r="BJ163" s="436">
        <f t="shared" si="66"/>
      </c>
      <c r="BK163" s="436">
        <f t="shared" si="67"/>
      </c>
    </row>
    <row r="164" spans="1:63" s="13" customFormat="1" ht="15.75">
      <c r="A164" s="228" t="s">
        <v>299</v>
      </c>
      <c r="B164" s="187" t="s">
        <v>290</v>
      </c>
      <c r="C164" s="149"/>
      <c r="D164" s="149" t="s">
        <v>363</v>
      </c>
      <c r="E164" s="149"/>
      <c r="F164" s="152"/>
      <c r="G164" s="196">
        <f>H164/30</f>
        <v>6</v>
      </c>
      <c r="H164" s="163">
        <v>180</v>
      </c>
      <c r="I164" s="149">
        <f>SUMPRODUCT(N164:Y164,$N$7:$Y$7)</f>
        <v>72</v>
      </c>
      <c r="J164" s="149">
        <v>36</v>
      </c>
      <c r="K164" s="149">
        <v>36</v>
      </c>
      <c r="L164" s="149"/>
      <c r="M164" s="162">
        <f>H164-I164</f>
        <v>108</v>
      </c>
      <c r="N164" s="163"/>
      <c r="O164" s="149"/>
      <c r="P164" s="152"/>
      <c r="Q164" s="163"/>
      <c r="R164" s="149"/>
      <c r="S164" s="152"/>
      <c r="T164" s="163"/>
      <c r="U164" s="149"/>
      <c r="V164" s="152">
        <v>8</v>
      </c>
      <c r="W164" s="163"/>
      <c r="X164" s="149"/>
      <c r="Y164" s="169"/>
      <c r="AZ164" s="436">
        <f t="shared" si="69"/>
      </c>
      <c r="BA164" s="436">
        <f t="shared" si="69"/>
      </c>
      <c r="BB164" s="436">
        <f t="shared" si="69"/>
      </c>
      <c r="BC164" s="436">
        <f t="shared" si="69"/>
      </c>
      <c r="BD164" s="436">
        <f t="shared" si="69"/>
      </c>
      <c r="BE164" s="436">
        <f t="shared" si="69"/>
      </c>
      <c r="BF164" s="436">
        <f t="shared" si="62"/>
      </c>
      <c r="BG164" s="436">
        <f t="shared" si="63"/>
      </c>
      <c r="BH164" s="436" t="str">
        <f t="shared" si="64"/>
        <v>так</v>
      </c>
      <c r="BI164" s="436">
        <f t="shared" si="65"/>
      </c>
      <c r="BJ164" s="436">
        <f t="shared" si="66"/>
      </c>
      <c r="BK164" s="436">
        <f t="shared" si="67"/>
      </c>
    </row>
    <row r="165" spans="1:63" s="13" customFormat="1" ht="15.75">
      <c r="A165" s="228" t="s">
        <v>300</v>
      </c>
      <c r="B165" s="187" t="s">
        <v>291</v>
      </c>
      <c r="C165" s="176"/>
      <c r="D165" s="149">
        <v>7</v>
      </c>
      <c r="E165" s="176"/>
      <c r="F165" s="189"/>
      <c r="G165" s="196">
        <f>H165/30</f>
        <v>3</v>
      </c>
      <c r="H165" s="163">
        <v>90</v>
      </c>
      <c r="I165" s="149">
        <f>SUMPRODUCT(N165:Y165,$N$7:$Y$7)</f>
        <v>30</v>
      </c>
      <c r="J165" s="149">
        <v>15</v>
      </c>
      <c r="K165" s="149">
        <v>15</v>
      </c>
      <c r="L165" s="149"/>
      <c r="M165" s="162">
        <f>H165-I165</f>
        <v>60</v>
      </c>
      <c r="N165" s="163"/>
      <c r="O165" s="149"/>
      <c r="P165" s="152"/>
      <c r="Q165" s="163"/>
      <c r="R165" s="149"/>
      <c r="S165" s="152"/>
      <c r="T165" s="163"/>
      <c r="U165" s="149"/>
      <c r="V165" s="152"/>
      <c r="W165" s="232">
        <v>2</v>
      </c>
      <c r="X165" s="233"/>
      <c r="Y165" s="169"/>
      <c r="AZ165" s="436">
        <f t="shared" si="69"/>
      </c>
      <c r="BA165" s="436">
        <f t="shared" si="69"/>
      </c>
      <c r="BB165" s="436">
        <f t="shared" si="69"/>
      </c>
      <c r="BC165" s="436">
        <f t="shared" si="69"/>
      </c>
      <c r="BD165" s="436">
        <f t="shared" si="69"/>
      </c>
      <c r="BE165" s="436">
        <f t="shared" si="69"/>
      </c>
      <c r="BF165" s="436">
        <f t="shared" si="62"/>
      </c>
      <c r="BG165" s="436">
        <f t="shared" si="63"/>
      </c>
      <c r="BH165" s="436">
        <f t="shared" si="64"/>
      </c>
      <c r="BI165" s="436" t="str">
        <f t="shared" si="65"/>
        <v>так</v>
      </c>
      <c r="BJ165" s="436">
        <f t="shared" si="66"/>
      </c>
      <c r="BK165" s="436">
        <f t="shared" si="67"/>
      </c>
    </row>
    <row r="166" spans="1:63" s="13" customFormat="1" ht="16.5" thickBot="1">
      <c r="A166" s="229" t="s">
        <v>301</v>
      </c>
      <c r="B166" s="222" t="s">
        <v>241</v>
      </c>
      <c r="C166" s="180"/>
      <c r="D166" s="180" t="s">
        <v>364</v>
      </c>
      <c r="E166" s="180"/>
      <c r="F166" s="231"/>
      <c r="G166" s="197">
        <f>H166/30</f>
        <v>4</v>
      </c>
      <c r="H166" s="179">
        <v>120</v>
      </c>
      <c r="I166" s="180">
        <f>SUMPRODUCT(N166:Y166,$N$7:$Y$7)</f>
        <v>45</v>
      </c>
      <c r="J166" s="180">
        <v>27</v>
      </c>
      <c r="K166" s="180">
        <v>18</v>
      </c>
      <c r="L166" s="180"/>
      <c r="M166" s="181">
        <f>H166-I166</f>
        <v>75</v>
      </c>
      <c r="N166" s="179"/>
      <c r="O166" s="180"/>
      <c r="P166" s="231"/>
      <c r="Q166" s="179"/>
      <c r="R166" s="180"/>
      <c r="S166" s="231"/>
      <c r="T166" s="179"/>
      <c r="U166" s="180"/>
      <c r="V166" s="231"/>
      <c r="W166" s="179"/>
      <c r="X166" s="180">
        <v>5</v>
      </c>
      <c r="Y166" s="225"/>
      <c r="AZ166" s="436">
        <f t="shared" si="69"/>
      </c>
      <c r="BA166" s="436">
        <f t="shared" si="69"/>
      </c>
      <c r="BB166" s="436">
        <f t="shared" si="69"/>
      </c>
      <c r="BC166" s="436">
        <f t="shared" si="69"/>
      </c>
      <c r="BD166" s="436">
        <f t="shared" si="69"/>
      </c>
      <c r="BE166" s="436">
        <f t="shared" si="69"/>
      </c>
      <c r="BF166" s="436">
        <f t="shared" si="62"/>
      </c>
      <c r="BG166" s="436">
        <f t="shared" si="63"/>
      </c>
      <c r="BH166" s="436">
        <f t="shared" si="64"/>
      </c>
      <c r="BI166" s="436">
        <f t="shared" si="65"/>
      </c>
      <c r="BJ166" s="436" t="str">
        <f t="shared" si="66"/>
        <v>так</v>
      </c>
      <c r="BK166" s="436">
        <f t="shared" si="67"/>
      </c>
    </row>
    <row r="167" spans="1:25" s="21" customFormat="1" ht="16.5" thickBot="1">
      <c r="A167" s="1053" t="s">
        <v>73</v>
      </c>
      <c r="B167" s="1054"/>
      <c r="C167" s="1054"/>
      <c r="D167" s="1054"/>
      <c r="E167" s="1054"/>
      <c r="F167" s="1054"/>
      <c r="G167" s="425">
        <f>G145+G151+G102</f>
        <v>67</v>
      </c>
      <c r="H167" s="425">
        <f aca="true" t="shared" si="70" ref="H167:Y167">H145+H151+H102</f>
        <v>2010</v>
      </c>
      <c r="I167" s="425">
        <f t="shared" si="70"/>
        <v>897</v>
      </c>
      <c r="J167" s="425">
        <f t="shared" si="70"/>
        <v>441</v>
      </c>
      <c r="K167" s="425">
        <f t="shared" si="70"/>
        <v>401</v>
      </c>
      <c r="L167" s="425">
        <f t="shared" si="70"/>
        <v>55</v>
      </c>
      <c r="M167" s="425">
        <f t="shared" si="70"/>
        <v>1113</v>
      </c>
      <c r="N167" s="425">
        <f t="shared" si="70"/>
        <v>0</v>
      </c>
      <c r="O167" s="425">
        <f t="shared" si="70"/>
        <v>2</v>
      </c>
      <c r="P167" s="425">
        <f t="shared" si="70"/>
        <v>0</v>
      </c>
      <c r="Q167" s="425">
        <f t="shared" si="70"/>
        <v>8</v>
      </c>
      <c r="R167" s="425">
        <f t="shared" si="70"/>
        <v>2</v>
      </c>
      <c r="S167" s="425">
        <f t="shared" si="70"/>
        <v>2</v>
      </c>
      <c r="T167" s="425">
        <f t="shared" si="70"/>
        <v>9</v>
      </c>
      <c r="U167" s="425">
        <f t="shared" si="70"/>
        <v>22</v>
      </c>
      <c r="V167" s="425">
        <f t="shared" si="70"/>
        <v>16</v>
      </c>
      <c r="W167" s="425">
        <f t="shared" si="70"/>
        <v>3</v>
      </c>
      <c r="X167" s="425">
        <f t="shared" si="70"/>
        <v>11</v>
      </c>
      <c r="Y167" s="425">
        <f t="shared" si="70"/>
        <v>14</v>
      </c>
    </row>
    <row r="168" spans="1:25" s="21" customFormat="1" ht="10.5" customHeight="1" thickBot="1">
      <c r="A168" s="358"/>
      <c r="B168" s="91"/>
      <c r="D168" s="92"/>
      <c r="E168" s="92"/>
      <c r="F168" s="13"/>
      <c r="G168" s="93"/>
      <c r="H168" s="358"/>
      <c r="I168" s="359"/>
      <c r="J168" s="13"/>
      <c r="K168" s="13"/>
      <c r="L168" s="92"/>
      <c r="M168" s="358"/>
      <c r="N168" s="94"/>
      <c r="O168" s="94"/>
      <c r="P168" s="94"/>
      <c r="Q168" s="95"/>
      <c r="R168" s="94"/>
      <c r="S168" s="94"/>
      <c r="T168" s="94"/>
      <c r="U168" s="94"/>
      <c r="V168" s="94"/>
      <c r="W168" s="96"/>
      <c r="X168" s="360"/>
      <c r="Y168" s="9"/>
    </row>
    <row r="169" spans="1:25" s="21" customFormat="1" ht="16.5" customHeight="1" thickBot="1">
      <c r="A169" s="1008" t="s">
        <v>161</v>
      </c>
      <c r="B169" s="1009"/>
      <c r="C169" s="1009"/>
      <c r="D169" s="1009"/>
      <c r="E169" s="1009"/>
      <c r="F169" s="1009"/>
      <c r="G169" s="1015"/>
      <c r="H169" s="1015"/>
      <c r="I169" s="1015"/>
      <c r="J169" s="1015"/>
      <c r="K169" s="1015"/>
      <c r="L169" s="1015"/>
      <c r="M169" s="1015"/>
      <c r="N169" s="1009"/>
      <c r="O169" s="1009"/>
      <c r="P169" s="1009"/>
      <c r="Q169" s="1009"/>
      <c r="R169" s="1009"/>
      <c r="S169" s="1009"/>
      <c r="T169" s="1009"/>
      <c r="U169" s="1009"/>
      <c r="V169" s="1009"/>
      <c r="W169" s="1009"/>
      <c r="X169" s="1009"/>
      <c r="Y169" s="1011"/>
    </row>
    <row r="170" spans="1:35" s="21" customFormat="1" ht="15.75">
      <c r="A170" s="103" t="s">
        <v>149</v>
      </c>
      <c r="B170" s="175" t="s">
        <v>251</v>
      </c>
      <c r="C170" s="361"/>
      <c r="D170" s="362" t="s">
        <v>373</v>
      </c>
      <c r="E170" s="362"/>
      <c r="F170" s="276"/>
      <c r="G170" s="178">
        <v>3.5</v>
      </c>
      <c r="H170" s="160">
        <f>G170*30</f>
        <v>105</v>
      </c>
      <c r="I170" s="160">
        <v>70</v>
      </c>
      <c r="J170" s="160"/>
      <c r="K170" s="160"/>
      <c r="L170" s="160">
        <v>70</v>
      </c>
      <c r="M170" s="161">
        <f>H170-I170</f>
        <v>35</v>
      </c>
      <c r="N170" s="363"/>
      <c r="O170" s="116"/>
      <c r="P170" s="345"/>
      <c r="Q170" s="364"/>
      <c r="R170" s="365"/>
      <c r="S170" s="366"/>
      <c r="T170" s="367"/>
      <c r="U170" s="365"/>
      <c r="V170" s="368"/>
      <c r="W170" s="363"/>
      <c r="X170" s="116"/>
      <c r="Y170" s="116"/>
      <c r="AD170" s="21">
        <v>1</v>
      </c>
      <c r="AE170" s="13">
        <v>1</v>
      </c>
      <c r="AF170" s="13">
        <v>2</v>
      </c>
      <c r="AG170" s="13">
        <v>3</v>
      </c>
      <c r="AH170" s="13">
        <v>4</v>
      </c>
      <c r="AI170" s="13"/>
    </row>
    <row r="171" spans="1:35" s="21" customFormat="1" ht="15.75" customHeight="1">
      <c r="A171" s="104" t="s">
        <v>150</v>
      </c>
      <c r="B171" s="277" t="s">
        <v>252</v>
      </c>
      <c r="C171" s="369"/>
      <c r="D171" s="125" t="s">
        <v>374</v>
      </c>
      <c r="E171" s="125"/>
      <c r="F171" s="157"/>
      <c r="G171" s="163">
        <f>H171/30</f>
        <v>4.5</v>
      </c>
      <c r="H171" s="149">
        <v>135</v>
      </c>
      <c r="I171" s="149">
        <v>90</v>
      </c>
      <c r="J171" s="149"/>
      <c r="K171" s="149"/>
      <c r="L171" s="149">
        <v>90</v>
      </c>
      <c r="M171" s="162">
        <f>H171-I171</f>
        <v>45</v>
      </c>
      <c r="N171" s="370"/>
      <c r="O171" s="119"/>
      <c r="P171" s="346"/>
      <c r="Q171" s="118"/>
      <c r="R171" s="119"/>
      <c r="S171" s="371"/>
      <c r="T171" s="118"/>
      <c r="U171" s="119"/>
      <c r="V171" s="371"/>
      <c r="W171" s="372"/>
      <c r="X171" s="119"/>
      <c r="Y171" s="119"/>
      <c r="AD171" s="21">
        <v>3</v>
      </c>
      <c r="AE171" s="13" t="s">
        <v>34</v>
      </c>
      <c r="AF171" s="13" t="s">
        <v>35</v>
      </c>
      <c r="AG171" s="13" t="s">
        <v>36</v>
      </c>
      <c r="AH171" s="13" t="s">
        <v>37</v>
      </c>
      <c r="AI171" s="13"/>
    </row>
    <row r="172" spans="1:35" s="21" customFormat="1" ht="15.75">
      <c r="A172" s="105" t="s">
        <v>151</v>
      </c>
      <c r="B172" s="277" t="s">
        <v>31</v>
      </c>
      <c r="C172" s="373"/>
      <c r="D172" s="374" t="s">
        <v>375</v>
      </c>
      <c r="E172" s="375"/>
      <c r="F172" s="206"/>
      <c r="G172" s="163">
        <f>H172/30</f>
        <v>4.5</v>
      </c>
      <c r="H172" s="149">
        <v>135</v>
      </c>
      <c r="I172" s="149">
        <v>90</v>
      </c>
      <c r="J172" s="149"/>
      <c r="K172" s="149"/>
      <c r="L172" s="149">
        <v>90</v>
      </c>
      <c r="M172" s="162">
        <f>H172-I172</f>
        <v>45</v>
      </c>
      <c r="N172" s="62"/>
      <c r="O172" s="63"/>
      <c r="P172" s="64"/>
      <c r="Q172" s="65"/>
      <c r="R172" s="63"/>
      <c r="S172" s="66"/>
      <c r="T172" s="65"/>
      <c r="U172" s="63"/>
      <c r="V172" s="66"/>
      <c r="W172" s="62"/>
      <c r="X172" s="63"/>
      <c r="Y172" s="63"/>
      <c r="AD172" s="21">
        <v>4</v>
      </c>
      <c r="AE172" s="433">
        <f>SUMIF($AD170:$AD177,AE170,$G170:$G177)</f>
        <v>3.5</v>
      </c>
      <c r="AF172" s="433">
        <f>SUMIF($AD170:$AD177,AF170,$G170:$G177)</f>
        <v>0</v>
      </c>
      <c r="AG172" s="433">
        <f>SUMIF($AD170:$AD177,AG170,$G170:$G177)</f>
        <v>4.5</v>
      </c>
      <c r="AH172" s="433">
        <f>SUMIF($AD170:$AD177,AH170,$G170:$G177)</f>
        <v>13</v>
      </c>
      <c r="AI172" s="433">
        <f>SUM(AE172:AH172)</f>
        <v>21</v>
      </c>
    </row>
    <row r="173" spans="1:30" s="21" customFormat="1" ht="16.5" thickBot="1">
      <c r="A173" s="105" t="s">
        <v>152</v>
      </c>
      <c r="B173" s="278" t="s">
        <v>25</v>
      </c>
      <c r="C173" s="373"/>
      <c r="D173" s="374" t="s">
        <v>358</v>
      </c>
      <c r="E173" s="375"/>
      <c r="F173" s="206"/>
      <c r="G173" s="163">
        <f>H173/30</f>
        <v>7</v>
      </c>
      <c r="H173" s="176">
        <v>210</v>
      </c>
      <c r="I173" s="176">
        <f>SUMPRODUCT(N173:Y173,$M$5:$X$5)</f>
        <v>0</v>
      </c>
      <c r="J173" s="176"/>
      <c r="K173" s="176"/>
      <c r="L173" s="176"/>
      <c r="M173" s="212">
        <f>H173-I173</f>
        <v>210</v>
      </c>
      <c r="N173" s="62"/>
      <c r="O173" s="63"/>
      <c r="P173" s="64"/>
      <c r="Q173" s="65"/>
      <c r="R173" s="63"/>
      <c r="S173" s="66"/>
      <c r="T173" s="65"/>
      <c r="U173" s="63"/>
      <c r="V173" s="66"/>
      <c r="W173" s="62"/>
      <c r="X173" s="63"/>
      <c r="Y173" s="63"/>
      <c r="AD173" s="21">
        <v>4</v>
      </c>
    </row>
    <row r="174" spans="1:25" s="21" customFormat="1" ht="16.5" thickBot="1">
      <c r="A174" s="1020" t="s">
        <v>255</v>
      </c>
      <c r="B174" s="1048"/>
      <c r="C174" s="1048"/>
      <c r="D174" s="1048"/>
      <c r="E174" s="1048"/>
      <c r="F174" s="1048"/>
      <c r="G174" s="279">
        <f aca="true" t="shared" si="71" ref="G174:M174">SUM(G170:G172,G173)</f>
        <v>19.5</v>
      </c>
      <c r="H174" s="279">
        <f t="shared" si="71"/>
        <v>585</v>
      </c>
      <c r="I174" s="279">
        <f t="shared" si="71"/>
        <v>250</v>
      </c>
      <c r="J174" s="279">
        <f t="shared" si="71"/>
        <v>0</v>
      </c>
      <c r="K174" s="279">
        <f t="shared" si="71"/>
        <v>0</v>
      </c>
      <c r="L174" s="279">
        <f t="shared" si="71"/>
        <v>250</v>
      </c>
      <c r="M174" s="279">
        <f t="shared" si="71"/>
        <v>335</v>
      </c>
      <c r="N174" s="159">
        <f aca="true" t="shared" si="72" ref="N174:Y174">SUM(N170:N173)</f>
        <v>0</v>
      </c>
      <c r="O174" s="86">
        <f t="shared" si="72"/>
        <v>0</v>
      </c>
      <c r="P174" s="86">
        <f t="shared" si="72"/>
        <v>0</v>
      </c>
      <c r="Q174" s="86">
        <f t="shared" si="72"/>
        <v>0</v>
      </c>
      <c r="R174" s="86">
        <f t="shared" si="72"/>
        <v>0</v>
      </c>
      <c r="S174" s="86">
        <f t="shared" si="72"/>
        <v>0</v>
      </c>
      <c r="T174" s="86">
        <f t="shared" si="72"/>
        <v>0</v>
      </c>
      <c r="U174" s="86">
        <f t="shared" si="72"/>
        <v>0</v>
      </c>
      <c r="V174" s="86">
        <f t="shared" si="72"/>
        <v>0</v>
      </c>
      <c r="W174" s="86">
        <f t="shared" si="72"/>
        <v>0</v>
      </c>
      <c r="X174" s="86">
        <f t="shared" si="72"/>
        <v>0</v>
      </c>
      <c r="Y174" s="86">
        <f t="shared" si="72"/>
        <v>0</v>
      </c>
    </row>
    <row r="175" spans="1:25" s="21" customFormat="1" ht="16.5" customHeight="1" thickBot="1">
      <c r="A175" s="1008" t="s">
        <v>162</v>
      </c>
      <c r="B175" s="1009"/>
      <c r="C175" s="1009"/>
      <c r="D175" s="1009"/>
      <c r="E175" s="1009"/>
      <c r="F175" s="1009"/>
      <c r="G175" s="1010"/>
      <c r="H175" s="1010"/>
      <c r="I175" s="1010"/>
      <c r="J175" s="1010"/>
      <c r="K175" s="1010"/>
      <c r="L175" s="1010"/>
      <c r="M175" s="1010"/>
      <c r="N175" s="1009"/>
      <c r="O175" s="1009"/>
      <c r="P175" s="1009"/>
      <c r="Q175" s="1009"/>
      <c r="R175" s="1009"/>
      <c r="S175" s="1009"/>
      <c r="T175" s="1009"/>
      <c r="U175" s="1009"/>
      <c r="V175" s="1009"/>
      <c r="W175" s="1009"/>
      <c r="X175" s="1009"/>
      <c r="Y175" s="1011"/>
    </row>
    <row r="176" spans="1:30" s="21" customFormat="1" ht="16.5" thickBot="1">
      <c r="A176" s="226" t="s">
        <v>153</v>
      </c>
      <c r="B176" s="59" t="s">
        <v>29</v>
      </c>
      <c r="C176" s="376" t="s">
        <v>358</v>
      </c>
      <c r="D176" s="377"/>
      <c r="E176" s="377"/>
      <c r="F176" s="378"/>
      <c r="G176" s="89">
        <v>1.5</v>
      </c>
      <c r="H176" s="45">
        <f>G176*30</f>
        <v>45</v>
      </c>
      <c r="I176" s="379"/>
      <c r="J176" s="379"/>
      <c r="K176" s="380"/>
      <c r="L176" s="380"/>
      <c r="M176" s="381"/>
      <c r="N176" s="382"/>
      <c r="O176" s="383"/>
      <c r="P176" s="384"/>
      <c r="Q176" s="385"/>
      <c r="R176" s="383"/>
      <c r="S176" s="386"/>
      <c r="T176" s="385"/>
      <c r="U176" s="383"/>
      <c r="V176" s="386"/>
      <c r="W176" s="382"/>
      <c r="X176" s="383"/>
      <c r="Y176" s="383"/>
      <c r="AD176" s="21">
        <v>4</v>
      </c>
    </row>
    <row r="177" spans="1:25" s="21" customFormat="1" ht="15.75">
      <c r="A177" s="1064" t="s">
        <v>154</v>
      </c>
      <c r="B177" s="1065"/>
      <c r="C177" s="1065"/>
      <c r="D177" s="1065"/>
      <c r="E177" s="1065"/>
      <c r="F177" s="1066"/>
      <c r="G177" s="101">
        <f>G176</f>
        <v>1.5</v>
      </c>
      <c r="H177" s="101">
        <f>H176</f>
        <v>45</v>
      </c>
      <c r="I177" s="101">
        <f aca="true" t="shared" si="73" ref="I177:Y177">I176</f>
        <v>0</v>
      </c>
      <c r="J177" s="101">
        <f t="shared" si="73"/>
        <v>0</v>
      </c>
      <c r="K177" s="101">
        <f t="shared" si="73"/>
        <v>0</v>
      </c>
      <c r="L177" s="101">
        <f t="shared" si="73"/>
        <v>0</v>
      </c>
      <c r="M177" s="101">
        <f t="shared" si="73"/>
        <v>0</v>
      </c>
      <c r="N177" s="102">
        <f t="shared" si="73"/>
        <v>0</v>
      </c>
      <c r="O177" s="102">
        <f t="shared" si="73"/>
        <v>0</v>
      </c>
      <c r="P177" s="102">
        <f t="shared" si="73"/>
        <v>0</v>
      </c>
      <c r="Q177" s="102">
        <f t="shared" si="73"/>
        <v>0</v>
      </c>
      <c r="R177" s="102">
        <f t="shared" si="73"/>
        <v>0</v>
      </c>
      <c r="S177" s="102">
        <f t="shared" si="73"/>
        <v>0</v>
      </c>
      <c r="T177" s="102">
        <f t="shared" si="73"/>
        <v>0</v>
      </c>
      <c r="U177" s="102">
        <f t="shared" si="73"/>
        <v>0</v>
      </c>
      <c r="V177" s="102">
        <f t="shared" si="73"/>
        <v>0</v>
      </c>
      <c r="W177" s="102">
        <f t="shared" si="73"/>
        <v>0</v>
      </c>
      <c r="X177" s="102">
        <f t="shared" si="73"/>
        <v>0</v>
      </c>
      <c r="Y177" s="102">
        <f t="shared" si="73"/>
        <v>0</v>
      </c>
    </row>
    <row r="178" spans="1:25" s="21" customFormat="1" ht="15.75">
      <c r="A178" s="97"/>
      <c r="B178" s="97"/>
      <c r="C178" s="97"/>
      <c r="D178" s="97"/>
      <c r="E178" s="97"/>
      <c r="F178" s="97"/>
      <c r="G178" s="89"/>
      <c r="H178" s="98"/>
      <c r="I178" s="99"/>
      <c r="J178" s="98"/>
      <c r="K178" s="98"/>
      <c r="L178" s="98"/>
      <c r="M178" s="98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</row>
    <row r="179" spans="1:25" s="21" customFormat="1" ht="16.5" thickBot="1">
      <c r="A179" s="358"/>
      <c r="B179" s="91"/>
      <c r="D179" s="92"/>
      <c r="E179" s="92"/>
      <c r="F179" s="13"/>
      <c r="G179" s="93"/>
      <c r="H179" s="358"/>
      <c r="I179" s="359"/>
      <c r="J179" s="13"/>
      <c r="K179" s="13"/>
      <c r="L179" s="92"/>
      <c r="M179" s="358"/>
      <c r="N179" s="94"/>
      <c r="O179" s="94"/>
      <c r="P179" s="94"/>
      <c r="Q179" s="95"/>
      <c r="R179" s="94"/>
      <c r="S179" s="94"/>
      <c r="T179" s="94"/>
      <c r="U179" s="94"/>
      <c r="V179" s="94"/>
      <c r="W179" s="96"/>
      <c r="X179" s="360"/>
      <c r="Y179" s="9"/>
    </row>
    <row r="180" spans="1:25" s="21" customFormat="1" ht="24.75" customHeight="1" thickBot="1">
      <c r="A180" s="1012" t="s">
        <v>69</v>
      </c>
      <c r="B180" s="1012"/>
      <c r="C180" s="1012"/>
      <c r="D180" s="1012"/>
      <c r="E180" s="1012"/>
      <c r="F180" s="1012"/>
      <c r="G180" s="248">
        <f>G58+G93+G167+G174+G177</f>
        <v>240</v>
      </c>
      <c r="H180" s="248">
        <f>H58+H93+H167+H174+H177</f>
        <v>7200</v>
      </c>
      <c r="I180" s="236">
        <f aca="true" t="shared" si="74" ref="I180:Y180">I58+I93+I167+I174+I177</f>
        <v>3449</v>
      </c>
      <c r="J180" s="236">
        <f t="shared" si="74"/>
        <v>1411</v>
      </c>
      <c r="K180" s="236">
        <f t="shared" si="74"/>
        <v>980</v>
      </c>
      <c r="L180" s="236">
        <f t="shared" si="74"/>
        <v>1058</v>
      </c>
      <c r="M180" s="236">
        <f t="shared" si="74"/>
        <v>3706</v>
      </c>
      <c r="N180" s="446">
        <f>N58+N93+N167+N174+N177</f>
        <v>28</v>
      </c>
      <c r="O180" s="237">
        <f t="shared" si="74"/>
        <v>29</v>
      </c>
      <c r="P180" s="237">
        <f t="shared" si="74"/>
        <v>28</v>
      </c>
      <c r="Q180" s="237">
        <f t="shared" si="74"/>
        <v>28</v>
      </c>
      <c r="R180" s="237">
        <f t="shared" si="74"/>
        <v>27</v>
      </c>
      <c r="S180" s="237">
        <f t="shared" si="74"/>
        <v>27</v>
      </c>
      <c r="T180" s="237">
        <f t="shared" si="74"/>
        <v>25</v>
      </c>
      <c r="U180" s="237">
        <f t="shared" si="74"/>
        <v>24</v>
      </c>
      <c r="V180" s="237">
        <f t="shared" si="74"/>
        <v>24</v>
      </c>
      <c r="W180" s="237">
        <f t="shared" si="74"/>
        <v>18</v>
      </c>
      <c r="X180" s="237">
        <f t="shared" si="74"/>
        <v>19</v>
      </c>
      <c r="Y180" s="237">
        <f t="shared" si="74"/>
        <v>16</v>
      </c>
    </row>
    <row r="181" spans="1:49" s="21" customFormat="1" ht="21.75" customHeight="1" thickBot="1">
      <c r="A181" s="1060" t="s">
        <v>68</v>
      </c>
      <c r="B181" s="1061"/>
      <c r="C181" s="1061"/>
      <c r="D181" s="1061"/>
      <c r="E181" s="1061"/>
      <c r="F181" s="1061"/>
      <c r="G181" s="1061"/>
      <c r="H181" s="1061"/>
      <c r="I181" s="1061"/>
      <c r="J181" s="1061"/>
      <c r="K181" s="1061"/>
      <c r="L181" s="1061"/>
      <c r="M181" s="1061"/>
      <c r="N181" s="238">
        <f aca="true" t="shared" si="75" ref="N181:Y181">N180</f>
        <v>28</v>
      </c>
      <c r="O181" s="239">
        <f t="shared" si="75"/>
        <v>29</v>
      </c>
      <c r="P181" s="239">
        <f t="shared" si="75"/>
        <v>28</v>
      </c>
      <c r="Q181" s="239">
        <f t="shared" si="75"/>
        <v>28</v>
      </c>
      <c r="R181" s="239">
        <f t="shared" si="75"/>
        <v>27</v>
      </c>
      <c r="S181" s="239">
        <f t="shared" si="75"/>
        <v>27</v>
      </c>
      <c r="T181" s="239">
        <f t="shared" si="75"/>
        <v>25</v>
      </c>
      <c r="U181" s="239">
        <f t="shared" si="75"/>
        <v>24</v>
      </c>
      <c r="V181" s="239">
        <f t="shared" si="75"/>
        <v>24</v>
      </c>
      <c r="W181" s="239">
        <f t="shared" si="75"/>
        <v>18</v>
      </c>
      <c r="X181" s="239">
        <f t="shared" si="75"/>
        <v>19</v>
      </c>
      <c r="Y181" s="300">
        <f t="shared" si="75"/>
        <v>16</v>
      </c>
      <c r="AK181" s="434"/>
      <c r="AL181" s="996" t="s">
        <v>34</v>
      </c>
      <c r="AM181" s="996"/>
      <c r="AN181" s="996"/>
      <c r="AO181" s="996" t="s">
        <v>35</v>
      </c>
      <c r="AP181" s="996"/>
      <c r="AQ181" s="996"/>
      <c r="AR181" s="996" t="s">
        <v>36</v>
      </c>
      <c r="AS181" s="996"/>
      <c r="AT181" s="996"/>
      <c r="AU181" s="996" t="s">
        <v>37</v>
      </c>
      <c r="AV181" s="996"/>
      <c r="AW181" s="996"/>
    </row>
    <row r="182" spans="1:49" s="13" customFormat="1" ht="16.5" thickBot="1">
      <c r="A182" s="1058" t="s">
        <v>53</v>
      </c>
      <c r="B182" s="1059"/>
      <c r="C182" s="1059"/>
      <c r="D182" s="1059"/>
      <c r="E182" s="1059"/>
      <c r="F182" s="1059"/>
      <c r="G182" s="1059"/>
      <c r="H182" s="1059"/>
      <c r="I182" s="1059"/>
      <c r="J182" s="1059"/>
      <c r="K182" s="1059"/>
      <c r="L182" s="1059"/>
      <c r="M182" s="1059"/>
      <c r="N182" s="242">
        <v>2</v>
      </c>
      <c r="O182" s="243">
        <v>2</v>
      </c>
      <c r="P182" s="244">
        <v>4</v>
      </c>
      <c r="Q182" s="242">
        <v>3</v>
      </c>
      <c r="R182" s="243">
        <v>2</v>
      </c>
      <c r="S182" s="244">
        <v>2</v>
      </c>
      <c r="T182" s="242">
        <v>4</v>
      </c>
      <c r="U182" s="243">
        <v>2</v>
      </c>
      <c r="V182" s="244">
        <v>3</v>
      </c>
      <c r="W182" s="242">
        <v>3</v>
      </c>
      <c r="X182" s="243">
        <v>2</v>
      </c>
      <c r="Y182" s="244">
        <v>1</v>
      </c>
      <c r="AK182" s="434"/>
      <c r="AL182" s="996"/>
      <c r="AM182" s="996"/>
      <c r="AN182" s="996"/>
      <c r="AO182" s="996"/>
      <c r="AP182" s="996"/>
      <c r="AQ182" s="996"/>
      <c r="AR182" s="996"/>
      <c r="AS182" s="996"/>
      <c r="AT182" s="996"/>
      <c r="AU182" s="996"/>
      <c r="AV182" s="996"/>
      <c r="AW182" s="996"/>
    </row>
    <row r="183" spans="1:49" s="13" customFormat="1" ht="19.5" thickBot="1">
      <c r="A183" s="1058" t="s">
        <v>54</v>
      </c>
      <c r="B183" s="1059"/>
      <c r="C183" s="1059"/>
      <c r="D183" s="1059"/>
      <c r="E183" s="1059"/>
      <c r="F183" s="1059"/>
      <c r="G183" s="1059"/>
      <c r="H183" s="1059"/>
      <c r="I183" s="1059"/>
      <c r="J183" s="1059"/>
      <c r="K183" s="1059"/>
      <c r="L183" s="1059"/>
      <c r="M183" s="1059"/>
      <c r="N183" s="242">
        <v>6</v>
      </c>
      <c r="O183" s="243">
        <v>4</v>
      </c>
      <c r="P183" s="432" t="s">
        <v>388</v>
      </c>
      <c r="Q183" s="430" t="s">
        <v>389</v>
      </c>
      <c r="R183" s="430" t="s">
        <v>42</v>
      </c>
      <c r="S183" s="247">
        <v>5</v>
      </c>
      <c r="T183" s="431">
        <v>4</v>
      </c>
      <c r="U183" s="247">
        <v>3</v>
      </c>
      <c r="V183" s="244">
        <v>3</v>
      </c>
      <c r="W183" s="242">
        <v>2</v>
      </c>
      <c r="X183" s="243">
        <v>1</v>
      </c>
      <c r="Y183" s="244">
        <v>4</v>
      </c>
      <c r="AK183" s="434"/>
      <c r="AL183" s="435">
        <v>1</v>
      </c>
      <c r="AM183" s="435" t="s">
        <v>360</v>
      </c>
      <c r="AN183" s="435" t="s">
        <v>356</v>
      </c>
      <c r="AO183" s="435">
        <v>3</v>
      </c>
      <c r="AP183" s="435" t="s">
        <v>359</v>
      </c>
      <c r="AQ183" s="435" t="s">
        <v>361</v>
      </c>
      <c r="AR183" s="435">
        <v>5</v>
      </c>
      <c r="AS183" s="435" t="s">
        <v>362</v>
      </c>
      <c r="AT183" s="435" t="s">
        <v>363</v>
      </c>
      <c r="AU183" s="435">
        <v>7</v>
      </c>
      <c r="AV183" s="435" t="s">
        <v>364</v>
      </c>
      <c r="AW183" s="435" t="s">
        <v>358</v>
      </c>
    </row>
    <row r="184" spans="1:49" s="13" customFormat="1" ht="16.5" thickBot="1">
      <c r="A184" s="1058" t="s">
        <v>72</v>
      </c>
      <c r="B184" s="1059"/>
      <c r="C184" s="1059"/>
      <c r="D184" s="1059"/>
      <c r="E184" s="1059"/>
      <c r="F184" s="1059"/>
      <c r="G184" s="1059"/>
      <c r="H184" s="1059"/>
      <c r="I184" s="1059"/>
      <c r="J184" s="1059"/>
      <c r="K184" s="1059"/>
      <c r="L184" s="1059"/>
      <c r="M184" s="1059"/>
      <c r="N184" s="240"/>
      <c r="O184" s="16"/>
      <c r="P184" s="36"/>
      <c r="Q184" s="35"/>
      <c r="R184" s="16"/>
      <c r="S184" s="32"/>
      <c r="T184" s="35"/>
      <c r="U184" s="16"/>
      <c r="V184" s="32"/>
      <c r="W184" s="38"/>
      <c r="X184" s="16"/>
      <c r="Y184" s="241"/>
      <c r="AK184" s="434"/>
      <c r="AL184" s="434"/>
      <c r="AM184" s="434"/>
      <c r="AN184" s="434"/>
      <c r="AO184" s="434"/>
      <c r="AP184" s="434"/>
      <c r="AQ184" s="434"/>
      <c r="AR184" s="434"/>
      <c r="AS184" s="434"/>
      <c r="AT184" s="434"/>
      <c r="AU184" s="434"/>
      <c r="AV184" s="434"/>
      <c r="AW184" s="434"/>
    </row>
    <row r="185" spans="1:49" s="13" customFormat="1" ht="16.5" thickBot="1">
      <c r="A185" s="1058" t="s">
        <v>70</v>
      </c>
      <c r="B185" s="1059"/>
      <c r="C185" s="1059"/>
      <c r="D185" s="1059"/>
      <c r="E185" s="1059"/>
      <c r="F185" s="1059"/>
      <c r="G185" s="1059"/>
      <c r="H185" s="1059"/>
      <c r="I185" s="1059"/>
      <c r="J185" s="1059"/>
      <c r="K185" s="1059"/>
      <c r="L185" s="1059"/>
      <c r="M185" s="1059"/>
      <c r="N185" s="246">
        <v>0</v>
      </c>
      <c r="O185" s="210">
        <v>0</v>
      </c>
      <c r="P185" s="211">
        <v>0</v>
      </c>
      <c r="Q185" s="246">
        <v>1</v>
      </c>
      <c r="R185" s="210">
        <v>0</v>
      </c>
      <c r="S185" s="211">
        <v>1</v>
      </c>
      <c r="T185" s="246">
        <v>0</v>
      </c>
      <c r="U185" s="210">
        <v>1</v>
      </c>
      <c r="V185" s="211">
        <v>0</v>
      </c>
      <c r="W185" s="246">
        <v>1</v>
      </c>
      <c r="X185" s="210">
        <v>1</v>
      </c>
      <c r="Y185" s="211">
        <v>0</v>
      </c>
      <c r="AE185" s="13" t="s">
        <v>34</v>
      </c>
      <c r="AF185" s="13" t="s">
        <v>35</v>
      </c>
      <c r="AG185" s="13" t="s">
        <v>36</v>
      </c>
      <c r="AH185" s="13" t="s">
        <v>37</v>
      </c>
      <c r="AK185" s="434" t="s">
        <v>384</v>
      </c>
      <c r="AL185" s="434">
        <f aca="true" t="shared" si="76" ref="AL185:AW185">AL11+AL39+AL64+AL100+AL133</f>
        <v>2</v>
      </c>
      <c r="AM185" s="434">
        <f t="shared" si="76"/>
        <v>2</v>
      </c>
      <c r="AN185" s="434">
        <f t="shared" si="76"/>
        <v>4</v>
      </c>
      <c r="AO185" s="434">
        <f t="shared" si="76"/>
        <v>2</v>
      </c>
      <c r="AP185" s="434">
        <f t="shared" si="76"/>
        <v>2</v>
      </c>
      <c r="AQ185" s="434">
        <f t="shared" si="76"/>
        <v>2</v>
      </c>
      <c r="AR185" s="434">
        <f t="shared" si="76"/>
        <v>4</v>
      </c>
      <c r="AS185" s="434">
        <f t="shared" si="76"/>
        <v>2</v>
      </c>
      <c r="AT185" s="434">
        <f t="shared" si="76"/>
        <v>3</v>
      </c>
      <c r="AU185" s="434">
        <f t="shared" si="76"/>
        <v>3</v>
      </c>
      <c r="AV185" s="434">
        <f t="shared" si="76"/>
        <v>2</v>
      </c>
      <c r="AW185" s="434">
        <f t="shared" si="76"/>
        <v>1</v>
      </c>
    </row>
    <row r="186" spans="1:49" s="13" customFormat="1" ht="15.75" customHeight="1" thickBot="1">
      <c r="A186" s="1002" t="s">
        <v>263</v>
      </c>
      <c r="B186" s="1003"/>
      <c r="C186" s="1003"/>
      <c r="D186" s="1003"/>
      <c r="E186" s="1003"/>
      <c r="F186" s="1003"/>
      <c r="G186" s="1003"/>
      <c r="H186" s="1003"/>
      <c r="I186" s="1003"/>
      <c r="J186" s="1003"/>
      <c r="K186" s="1003"/>
      <c r="L186" s="1003"/>
      <c r="M186" s="1004"/>
      <c r="N186" s="999">
        <f>AE186</f>
        <v>60</v>
      </c>
      <c r="O186" s="1000"/>
      <c r="P186" s="1001"/>
      <c r="Q186" s="999">
        <f>AF186</f>
        <v>60</v>
      </c>
      <c r="R186" s="1000"/>
      <c r="S186" s="1001"/>
      <c r="T186" s="999">
        <f>AG186</f>
        <v>60</v>
      </c>
      <c r="U186" s="1000"/>
      <c r="V186" s="1001"/>
      <c r="W186" s="999">
        <f>AH186</f>
        <v>60</v>
      </c>
      <c r="X186" s="1000"/>
      <c r="Y186" s="1001"/>
      <c r="AE186" s="13">
        <f>AE10+AE35+AE60+AE96+AE131+AE172</f>
        <v>60</v>
      </c>
      <c r="AF186" s="13">
        <f>AF10+AF35+AF60+AF96+AF131+AF172</f>
        <v>60</v>
      </c>
      <c r="AG186" s="13">
        <f>AG10+AG35+AG60+AG96+AG131+AG172</f>
        <v>60</v>
      </c>
      <c r="AH186" s="13">
        <f>AH10+AH35+AH60+AH96+AH131+AH172</f>
        <v>60</v>
      </c>
      <c r="AI186" s="13">
        <f>AI10+AI35+AI60+AI96+AI131+AI172</f>
        <v>240</v>
      </c>
      <c r="AK186" s="436" t="s">
        <v>385</v>
      </c>
      <c r="AL186" s="434">
        <f>AL12+AL40+AL65+AL101+AL134</f>
        <v>6</v>
      </c>
      <c r="AM186" s="434">
        <f>AM12+AM40+AM65+AM101+AM134+1</f>
        <v>4</v>
      </c>
      <c r="AN186" s="434">
        <f aca="true" t="shared" si="77" ref="AN186:AS188">AN12+AN40+AN65+AN101+AN134</f>
        <v>3</v>
      </c>
      <c r="AO186" s="434">
        <f t="shared" si="77"/>
        <v>6</v>
      </c>
      <c r="AP186" s="434">
        <f t="shared" si="77"/>
        <v>4</v>
      </c>
      <c r="AQ186" s="434">
        <f t="shared" si="77"/>
        <v>5</v>
      </c>
      <c r="AR186" s="434">
        <f t="shared" si="77"/>
        <v>4</v>
      </c>
      <c r="AS186" s="434">
        <f t="shared" si="77"/>
        <v>3</v>
      </c>
      <c r="AT186" s="434">
        <f>AT12+AT40+AT65+AT101+AT134+1</f>
        <v>3</v>
      </c>
      <c r="AU186" s="434">
        <f aca="true" t="shared" si="78" ref="AU186:AV188">AU12+AU40+AU65+AU101+AU134</f>
        <v>2</v>
      </c>
      <c r="AV186" s="434">
        <f t="shared" si="78"/>
        <v>1</v>
      </c>
      <c r="AW186" s="434">
        <f>AW12+AW40+AW65+AW101+AW134+1</f>
        <v>4</v>
      </c>
    </row>
    <row r="187" spans="1:49" s="13" customFormat="1" ht="15.75" customHeight="1">
      <c r="A187" s="387"/>
      <c r="B187" s="387" t="s">
        <v>390</v>
      </c>
      <c r="C187" s="387"/>
      <c r="D187" s="447"/>
      <c r="E187" s="503"/>
      <c r="F187" s="503"/>
      <c r="G187" s="387"/>
      <c r="H187" s="505" t="s">
        <v>391</v>
      </c>
      <c r="I187" s="387"/>
      <c r="J187" s="387"/>
      <c r="K187" s="387"/>
      <c r="L187" s="387"/>
      <c r="M187" s="387"/>
      <c r="N187" s="1006">
        <f>N186+Q186+T186+W186</f>
        <v>240</v>
      </c>
      <c r="O187" s="1007"/>
      <c r="P187" s="1007"/>
      <c r="Q187" s="1007"/>
      <c r="R187" s="1007"/>
      <c r="S187" s="1007"/>
      <c r="T187" s="1007"/>
      <c r="U187" s="1007"/>
      <c r="V187" s="1007"/>
      <c r="W187" s="1007"/>
      <c r="X187" s="1007"/>
      <c r="Y187" s="1007"/>
      <c r="AK187" s="436" t="s">
        <v>386</v>
      </c>
      <c r="AL187" s="434">
        <f>AL13+AL41+AL66+AL102+AL135</f>
        <v>0</v>
      </c>
      <c r="AM187" s="434">
        <f>AM13+AM41+AM66+AM102+AM135</f>
        <v>0</v>
      </c>
      <c r="AN187" s="434">
        <f t="shared" si="77"/>
        <v>0</v>
      </c>
      <c r="AO187" s="434">
        <f t="shared" si="77"/>
        <v>0</v>
      </c>
      <c r="AP187" s="434">
        <f t="shared" si="77"/>
        <v>0</v>
      </c>
      <c r="AQ187" s="434">
        <f t="shared" si="77"/>
        <v>0</v>
      </c>
      <c r="AR187" s="434">
        <f t="shared" si="77"/>
        <v>0</v>
      </c>
      <c r="AS187" s="434">
        <f t="shared" si="77"/>
        <v>0</v>
      </c>
      <c r="AT187" s="434">
        <f>AT13+AT41+AT66+AT102+AT135</f>
        <v>0</v>
      </c>
      <c r="AU187" s="434">
        <f t="shared" si="78"/>
        <v>0</v>
      </c>
      <c r="AV187" s="434">
        <f t="shared" si="78"/>
        <v>0</v>
      </c>
      <c r="AW187" s="434">
        <f>AW13+AW41+AW66+AW102+AW135</f>
        <v>0</v>
      </c>
    </row>
    <row r="188" spans="2:49" s="13" customFormat="1" ht="15.75">
      <c r="B188" s="387"/>
      <c r="C188" s="387"/>
      <c r="D188" s="387"/>
      <c r="E188" s="387"/>
      <c r="F188" s="387"/>
      <c r="G188" s="387"/>
      <c r="H188" s="387"/>
      <c r="I188" s="387"/>
      <c r="J188" s="387"/>
      <c r="N188" s="1005"/>
      <c r="O188" s="1005"/>
      <c r="P188" s="1005"/>
      <c r="Q188" s="1005"/>
      <c r="R188" s="1005"/>
      <c r="S188" s="1005"/>
      <c r="T188" s="1005"/>
      <c r="U188" s="1005"/>
      <c r="V188" s="1005"/>
      <c r="W188" s="1005"/>
      <c r="X188" s="1005"/>
      <c r="Y188" s="1005"/>
      <c r="AK188" s="436" t="s">
        <v>387</v>
      </c>
      <c r="AL188" s="434">
        <f>AL14+AL42+AL67+AL103+AL136</f>
        <v>0</v>
      </c>
      <c r="AM188" s="434">
        <f>AM14+AM42+AM67+AM103+AM136</f>
        <v>0</v>
      </c>
      <c r="AN188" s="434">
        <f t="shared" si="77"/>
        <v>0</v>
      </c>
      <c r="AO188" s="434">
        <f t="shared" si="77"/>
        <v>1</v>
      </c>
      <c r="AP188" s="434">
        <f t="shared" si="77"/>
        <v>0</v>
      </c>
      <c r="AQ188" s="434">
        <f t="shared" si="77"/>
        <v>1</v>
      </c>
      <c r="AR188" s="434">
        <f t="shared" si="77"/>
        <v>0</v>
      </c>
      <c r="AS188" s="434">
        <f t="shared" si="77"/>
        <v>1</v>
      </c>
      <c r="AT188" s="434">
        <f>AT14+AT42+AT67+AT103+AT136</f>
        <v>0</v>
      </c>
      <c r="AU188" s="434">
        <f t="shared" si="78"/>
        <v>1</v>
      </c>
      <c r="AV188" s="434">
        <f t="shared" si="78"/>
        <v>1</v>
      </c>
      <c r="AW188" s="434">
        <f>AW14+AW42+AW67+AW103+AW136</f>
        <v>0</v>
      </c>
    </row>
    <row r="189" spans="2:38" s="13" customFormat="1" ht="15.75">
      <c r="B189" s="387" t="s">
        <v>253</v>
      </c>
      <c r="C189" s="387"/>
      <c r="D189" s="1062"/>
      <c r="E189" s="1063"/>
      <c r="F189" s="1063"/>
      <c r="G189" s="387"/>
      <c r="H189" s="997" t="s">
        <v>254</v>
      </c>
      <c r="I189" s="998"/>
      <c r="J189" s="998"/>
      <c r="AL189" s="434">
        <f>AL15+AL43+AL68+AL104+AL137</f>
        <v>0</v>
      </c>
    </row>
    <row r="190" s="13" customFormat="1" ht="15.75"/>
    <row r="191" s="13" customFormat="1" ht="16.5" thickBot="1">
      <c r="A191" s="9"/>
    </row>
    <row r="192" spans="1:20" s="13" customFormat="1" ht="16.5" thickBot="1">
      <c r="A192" s="9"/>
      <c r="T192" s="430"/>
    </row>
    <row r="193" spans="1:26" s="13" customFormat="1" ht="15.75">
      <c r="A193" s="388"/>
      <c r="B193" s="1055"/>
      <c r="C193" s="1055"/>
      <c r="D193" s="1055"/>
      <c r="E193" s="1055"/>
      <c r="F193" s="1055"/>
      <c r="G193" s="1055"/>
      <c r="H193" s="1055"/>
      <c r="I193" s="1055"/>
      <c r="J193" s="1055"/>
      <c r="K193" s="1055"/>
      <c r="L193" s="1055"/>
      <c r="M193" s="1055"/>
      <c r="N193" s="1055"/>
      <c r="O193" s="1055"/>
      <c r="P193" s="1055"/>
      <c r="Q193" s="1055"/>
      <c r="R193" s="1055"/>
      <c r="S193" s="1055"/>
      <c r="T193" s="1055"/>
      <c r="U193" s="1055"/>
      <c r="V193" s="1055"/>
      <c r="W193" s="1055"/>
      <c r="X193" s="1055"/>
      <c r="Y193" s="1055"/>
      <c r="Z193" s="1055"/>
    </row>
    <row r="194" spans="1:22" s="13" customFormat="1" ht="15.75">
      <c r="A194" s="9"/>
      <c r="C194" s="22"/>
      <c r="D194" s="23"/>
      <c r="E194" s="23"/>
      <c r="F194" s="22"/>
      <c r="G194" s="22"/>
      <c r="H194" s="22"/>
      <c r="S194" s="13">
        <f>COUNTIF($D$11:$D$101,6)</f>
        <v>0</v>
      </c>
      <c r="T194" s="13">
        <f>COUNTIF($D$11:$D$101,7)+2</f>
        <v>3</v>
      </c>
      <c r="U194" s="13">
        <f>COUNTIF($D$11:$D$101,8)</f>
        <v>0</v>
      </c>
      <c r="V194" s="13">
        <f>COUNTIF($D$11:$D$101,9)</f>
        <v>0</v>
      </c>
    </row>
    <row r="195" spans="1:26" s="13" customFormat="1" ht="15.75">
      <c r="A195" s="9"/>
      <c r="B195" s="389"/>
      <c r="C195" s="390"/>
      <c r="D195" s="390"/>
      <c r="E195" s="390"/>
      <c r="F195" s="389"/>
      <c r="G195" s="389"/>
      <c r="H195" s="389"/>
      <c r="I195" s="389"/>
      <c r="J195" s="389"/>
      <c r="K195" s="389"/>
      <c r="L195" s="390"/>
      <c r="M195" s="390"/>
      <c r="N195" s="390"/>
      <c r="O195" s="390"/>
      <c r="P195" s="390"/>
      <c r="Q195" s="390"/>
      <c r="R195" s="390"/>
      <c r="S195" s="390">
        <f>COUNTIF($D$129:$D$150,6)</f>
        <v>0</v>
      </c>
      <c r="T195" s="390">
        <f>COUNTIF($D$129:$D$150,7)</f>
        <v>1</v>
      </c>
      <c r="U195" s="390">
        <f>COUNTIF($D$129:$D$150,8)</f>
        <v>0</v>
      </c>
      <c r="V195" s="390">
        <f>COUNTIF($D$129:$D$150,9)</f>
        <v>0</v>
      </c>
      <c r="W195" s="390"/>
      <c r="X195" s="390"/>
      <c r="Y195" s="390"/>
      <c r="Z195" s="24"/>
    </row>
    <row r="196" spans="1:26" s="13" customFormat="1" ht="15.75">
      <c r="A196" s="9"/>
      <c r="B196" s="389"/>
      <c r="C196" s="390"/>
      <c r="D196" s="390"/>
      <c r="E196" s="390"/>
      <c r="F196" s="389"/>
      <c r="G196" s="389"/>
      <c r="H196" s="389"/>
      <c r="I196" s="389"/>
      <c r="J196" s="389"/>
      <c r="K196" s="389"/>
      <c r="L196" s="390"/>
      <c r="M196" s="390"/>
      <c r="N196" s="390"/>
      <c r="O196" s="390"/>
      <c r="P196" s="390"/>
      <c r="Q196" s="390"/>
      <c r="R196" s="390"/>
      <c r="S196" s="390"/>
      <c r="T196" s="390"/>
      <c r="U196" s="390"/>
      <c r="V196" s="390"/>
      <c r="W196" s="390"/>
      <c r="X196" s="390"/>
      <c r="Y196" s="390"/>
      <c r="Z196" s="24"/>
    </row>
    <row r="197" spans="1:26" s="13" customFormat="1" ht="15.75">
      <c r="A197" s="9"/>
      <c r="B197" s="389"/>
      <c r="C197" s="390"/>
      <c r="D197" s="390"/>
      <c r="E197" s="390"/>
      <c r="F197" s="389"/>
      <c r="G197" s="389"/>
      <c r="H197" s="389"/>
      <c r="I197" s="389"/>
      <c r="J197" s="389"/>
      <c r="K197" s="389"/>
      <c r="L197" s="390"/>
      <c r="M197" s="390"/>
      <c r="N197" s="390"/>
      <c r="O197" s="390"/>
      <c r="P197" s="390"/>
      <c r="Q197" s="390"/>
      <c r="R197" s="390"/>
      <c r="S197" s="390"/>
      <c r="T197" s="390"/>
      <c r="U197" s="390"/>
      <c r="V197" s="390"/>
      <c r="W197" s="390"/>
      <c r="X197" s="390"/>
      <c r="Y197" s="390"/>
      <c r="Z197" s="24"/>
    </row>
    <row r="198" spans="1:26" s="13" customFormat="1" ht="15.75" customHeight="1">
      <c r="A198" s="9"/>
      <c r="B198" s="389"/>
      <c r="C198" s="390"/>
      <c r="D198" s="390"/>
      <c r="E198" s="390"/>
      <c r="F198" s="389"/>
      <c r="G198" s="389"/>
      <c r="H198" s="389"/>
      <c r="I198" s="389"/>
      <c r="J198" s="389"/>
      <c r="K198" s="389"/>
      <c r="L198" s="390"/>
      <c r="M198" s="390"/>
      <c r="N198" s="390"/>
      <c r="O198" s="390"/>
      <c r="P198" s="390"/>
      <c r="Q198" s="390"/>
      <c r="R198" s="390"/>
      <c r="S198" s="390"/>
      <c r="T198" s="390"/>
      <c r="U198" s="390"/>
      <c r="V198" s="390"/>
      <c r="W198" s="390"/>
      <c r="X198" s="390"/>
      <c r="Y198" s="390"/>
      <c r="Z198" s="24"/>
    </row>
    <row r="199" spans="1:26" s="13" customFormat="1" ht="15.75">
      <c r="A199" s="9"/>
      <c r="B199" s="389"/>
      <c r="C199" s="390"/>
      <c r="D199" s="390"/>
      <c r="E199" s="390"/>
      <c r="F199" s="389"/>
      <c r="G199" s="389"/>
      <c r="H199" s="389"/>
      <c r="I199" s="389"/>
      <c r="J199" s="389"/>
      <c r="K199" s="389"/>
      <c r="L199" s="390"/>
      <c r="M199" s="390"/>
      <c r="N199" s="390"/>
      <c r="O199" s="390"/>
      <c r="P199" s="390"/>
      <c r="Q199" s="390"/>
      <c r="R199" s="390"/>
      <c r="S199" s="390"/>
      <c r="T199" s="390"/>
      <c r="U199" s="390"/>
      <c r="V199" s="390"/>
      <c r="W199" s="390"/>
      <c r="X199" s="390"/>
      <c r="Y199" s="390"/>
      <c r="Z199" s="24"/>
    </row>
    <row r="200" spans="1:26" s="13" customFormat="1" ht="15.75">
      <c r="A200" s="9"/>
      <c r="B200" s="391"/>
      <c r="C200" s="392"/>
      <c r="D200" s="392"/>
      <c r="E200" s="392"/>
      <c r="F200" s="391"/>
      <c r="G200" s="391"/>
      <c r="H200" s="391"/>
      <c r="I200" s="391"/>
      <c r="J200" s="391"/>
      <c r="K200" s="391"/>
      <c r="L200" s="392"/>
      <c r="M200" s="392"/>
      <c r="N200" s="392"/>
      <c r="O200" s="392"/>
      <c r="P200" s="392"/>
      <c r="Q200" s="392"/>
      <c r="R200" s="392"/>
      <c r="S200" s="392"/>
      <c r="T200" s="392"/>
      <c r="U200" s="392"/>
      <c r="V200" s="392"/>
      <c r="W200" s="392"/>
      <c r="X200" s="392"/>
      <c r="Y200" s="392"/>
      <c r="Z200" s="25"/>
    </row>
    <row r="201" spans="1:26" s="393" customFormat="1" ht="15.75">
      <c r="A201" s="9"/>
      <c r="B201" s="391"/>
      <c r="C201" s="392"/>
      <c r="D201" s="392"/>
      <c r="E201" s="392"/>
      <c r="F201" s="391"/>
      <c r="G201" s="391"/>
      <c r="H201" s="391"/>
      <c r="I201" s="391"/>
      <c r="J201" s="391"/>
      <c r="K201" s="391"/>
      <c r="L201" s="392"/>
      <c r="M201" s="392"/>
      <c r="N201" s="392"/>
      <c r="O201" s="392"/>
      <c r="P201" s="392"/>
      <c r="Q201" s="392"/>
      <c r="R201" s="392"/>
      <c r="S201" s="392"/>
      <c r="T201" s="392"/>
      <c r="U201" s="392"/>
      <c r="V201" s="392"/>
      <c r="W201" s="392"/>
      <c r="X201" s="392"/>
      <c r="Y201" s="392"/>
      <c r="Z201" s="25"/>
    </row>
    <row r="202" spans="1:26" s="13" customFormat="1" ht="15.75">
      <c r="A202" s="9"/>
      <c r="B202" s="391"/>
      <c r="C202" s="392"/>
      <c r="D202" s="392"/>
      <c r="E202" s="392"/>
      <c r="F202" s="391"/>
      <c r="G202" s="391"/>
      <c r="H202" s="391"/>
      <c r="I202" s="391"/>
      <c r="J202" s="391"/>
      <c r="K202" s="391"/>
      <c r="L202" s="392"/>
      <c r="M202" s="392"/>
      <c r="N202" s="392"/>
      <c r="O202" s="392"/>
      <c r="P202" s="392"/>
      <c r="Q202" s="392"/>
      <c r="R202" s="392"/>
      <c r="S202" s="392"/>
      <c r="T202" s="392"/>
      <c r="U202" s="392"/>
      <c r="V202" s="392"/>
      <c r="W202" s="392"/>
      <c r="X202" s="392"/>
      <c r="Y202" s="392"/>
      <c r="Z202" s="25"/>
    </row>
    <row r="203" spans="1:26" s="13" customFormat="1" ht="15.75">
      <c r="A203" s="9"/>
      <c r="B203" s="391"/>
      <c r="C203" s="392"/>
      <c r="D203" s="392"/>
      <c r="E203" s="392"/>
      <c r="F203" s="391"/>
      <c r="G203" s="391"/>
      <c r="H203" s="391"/>
      <c r="I203" s="391"/>
      <c r="J203" s="391"/>
      <c r="K203" s="391"/>
      <c r="L203" s="392"/>
      <c r="M203" s="392"/>
      <c r="N203" s="392"/>
      <c r="O203" s="392"/>
      <c r="P203" s="392"/>
      <c r="Q203" s="392"/>
      <c r="R203" s="392"/>
      <c r="S203" s="392"/>
      <c r="T203" s="392"/>
      <c r="U203" s="392"/>
      <c r="V203" s="392"/>
      <c r="W203" s="392"/>
      <c r="X203" s="392"/>
      <c r="Y203" s="392"/>
      <c r="Z203" s="25"/>
    </row>
    <row r="204" spans="1:26" s="13" customFormat="1" ht="15.75">
      <c r="A204" s="9"/>
      <c r="B204" s="391"/>
      <c r="C204" s="392"/>
      <c r="D204" s="392"/>
      <c r="E204" s="392"/>
      <c r="F204" s="391"/>
      <c r="G204" s="391"/>
      <c r="H204" s="391"/>
      <c r="I204" s="391"/>
      <c r="J204" s="391"/>
      <c r="K204" s="391"/>
      <c r="L204" s="392"/>
      <c r="M204" s="392"/>
      <c r="N204" s="392"/>
      <c r="O204" s="392"/>
      <c r="P204" s="392"/>
      <c r="Q204" s="392"/>
      <c r="R204" s="392"/>
      <c r="S204" s="392"/>
      <c r="T204" s="392"/>
      <c r="U204" s="392"/>
      <c r="V204" s="392"/>
      <c r="W204" s="392"/>
      <c r="X204" s="392"/>
      <c r="Y204" s="392"/>
      <c r="Z204" s="25"/>
    </row>
    <row r="205" spans="1:26" s="13" customFormat="1" ht="15.75">
      <c r="A205" s="9"/>
      <c r="B205" s="391"/>
      <c r="C205" s="392"/>
      <c r="D205" s="392"/>
      <c r="E205" s="392"/>
      <c r="F205" s="391"/>
      <c r="G205" s="391"/>
      <c r="H205" s="391"/>
      <c r="I205" s="391"/>
      <c r="J205" s="391"/>
      <c r="K205" s="391"/>
      <c r="L205" s="392"/>
      <c r="M205" s="392"/>
      <c r="N205" s="392"/>
      <c r="O205" s="392"/>
      <c r="P205" s="392"/>
      <c r="Q205" s="392"/>
      <c r="R205" s="392"/>
      <c r="S205" s="392"/>
      <c r="T205" s="392"/>
      <c r="U205" s="392"/>
      <c r="V205" s="392"/>
      <c r="W205" s="392"/>
      <c r="X205" s="392"/>
      <c r="Y205" s="392"/>
      <c r="Z205" s="25"/>
    </row>
    <row r="206" spans="1:26" s="13" customFormat="1" ht="15.75">
      <c r="A206" s="9"/>
      <c r="B206" s="391"/>
      <c r="C206" s="392"/>
      <c r="D206" s="392"/>
      <c r="E206" s="392"/>
      <c r="F206" s="391"/>
      <c r="G206" s="391"/>
      <c r="H206" s="391"/>
      <c r="I206" s="391"/>
      <c r="J206" s="391"/>
      <c r="K206" s="391"/>
      <c r="L206" s="392"/>
      <c r="M206" s="392"/>
      <c r="N206" s="392"/>
      <c r="O206" s="392"/>
      <c r="P206" s="392"/>
      <c r="Q206" s="392"/>
      <c r="R206" s="392"/>
      <c r="S206" s="392"/>
      <c r="T206" s="392"/>
      <c r="U206" s="392"/>
      <c r="V206" s="392"/>
      <c r="W206" s="392"/>
      <c r="X206" s="392"/>
      <c r="Y206" s="392"/>
      <c r="Z206" s="25"/>
    </row>
    <row r="207" spans="1:26" s="13" customFormat="1" ht="15.75">
      <c r="A207" s="9"/>
      <c r="B207" s="391"/>
      <c r="C207" s="392"/>
      <c r="D207" s="392"/>
      <c r="E207" s="392"/>
      <c r="F207" s="391"/>
      <c r="G207" s="391"/>
      <c r="H207" s="391"/>
      <c r="I207" s="391"/>
      <c r="J207" s="391"/>
      <c r="K207" s="391"/>
      <c r="L207" s="392"/>
      <c r="M207" s="392"/>
      <c r="N207" s="392"/>
      <c r="O207" s="392"/>
      <c r="P207" s="392"/>
      <c r="Q207" s="392"/>
      <c r="R207" s="392"/>
      <c r="S207" s="392"/>
      <c r="T207" s="392"/>
      <c r="U207" s="392"/>
      <c r="V207" s="392"/>
      <c r="W207" s="392"/>
      <c r="X207" s="392"/>
      <c r="Y207" s="392"/>
      <c r="Z207" s="25"/>
    </row>
    <row r="208" spans="1:26" s="13" customFormat="1" ht="15.75">
      <c r="A208" s="9"/>
      <c r="B208" s="391"/>
      <c r="C208" s="392"/>
      <c r="D208" s="392"/>
      <c r="E208" s="392"/>
      <c r="F208" s="391"/>
      <c r="G208" s="391"/>
      <c r="H208" s="391"/>
      <c r="I208" s="391"/>
      <c r="J208" s="391"/>
      <c r="K208" s="391"/>
      <c r="L208" s="392"/>
      <c r="M208" s="392"/>
      <c r="N208" s="392"/>
      <c r="O208" s="392"/>
      <c r="P208" s="392"/>
      <c r="Q208" s="392"/>
      <c r="R208" s="392"/>
      <c r="S208" s="392"/>
      <c r="T208" s="392"/>
      <c r="U208" s="392"/>
      <c r="V208" s="392"/>
      <c r="W208" s="392"/>
      <c r="X208" s="392"/>
      <c r="Y208" s="392"/>
      <c r="Z208" s="25"/>
    </row>
    <row r="209" spans="1:26" s="13" customFormat="1" ht="15.75">
      <c r="A209" s="9"/>
      <c r="B209" s="391"/>
      <c r="C209" s="392"/>
      <c r="D209" s="392"/>
      <c r="E209" s="392"/>
      <c r="F209" s="391"/>
      <c r="G209" s="391"/>
      <c r="H209" s="391"/>
      <c r="I209" s="391"/>
      <c r="J209" s="391"/>
      <c r="K209" s="391"/>
      <c r="L209" s="392"/>
      <c r="M209" s="392"/>
      <c r="N209" s="392"/>
      <c r="O209" s="392"/>
      <c r="P209" s="392"/>
      <c r="Q209" s="392"/>
      <c r="R209" s="392"/>
      <c r="S209" s="392"/>
      <c r="T209" s="392"/>
      <c r="U209" s="392"/>
      <c r="V209" s="392"/>
      <c r="W209" s="392"/>
      <c r="X209" s="392"/>
      <c r="Y209" s="392"/>
      <c r="Z209" s="25"/>
    </row>
    <row r="210" spans="1:26" s="13" customFormat="1" ht="15.75">
      <c r="A210" s="9"/>
      <c r="B210" s="391"/>
      <c r="C210" s="392"/>
      <c r="D210" s="392"/>
      <c r="E210" s="392"/>
      <c r="F210" s="391"/>
      <c r="G210" s="391"/>
      <c r="H210" s="391"/>
      <c r="I210" s="391"/>
      <c r="J210" s="391"/>
      <c r="K210" s="391"/>
      <c r="L210" s="392"/>
      <c r="M210" s="392"/>
      <c r="N210" s="392"/>
      <c r="O210" s="392"/>
      <c r="P210" s="392"/>
      <c r="Q210" s="392"/>
      <c r="R210" s="392"/>
      <c r="S210" s="392"/>
      <c r="T210" s="392"/>
      <c r="U210" s="392"/>
      <c r="V210" s="392"/>
      <c r="W210" s="392"/>
      <c r="X210" s="392"/>
      <c r="Y210" s="392"/>
      <c r="Z210" s="25"/>
    </row>
    <row r="211" spans="1:26" s="13" customFormat="1" ht="15.75">
      <c r="A211" s="9"/>
      <c r="B211" s="391"/>
      <c r="C211" s="392"/>
      <c r="D211" s="392"/>
      <c r="E211" s="392"/>
      <c r="F211" s="391"/>
      <c r="G211" s="391"/>
      <c r="H211" s="391"/>
      <c r="I211" s="391"/>
      <c r="J211" s="391"/>
      <c r="K211" s="391"/>
      <c r="L211" s="392"/>
      <c r="M211" s="392"/>
      <c r="N211" s="392"/>
      <c r="O211" s="392"/>
      <c r="P211" s="392"/>
      <c r="Q211" s="392"/>
      <c r="R211" s="392"/>
      <c r="S211" s="392"/>
      <c r="T211" s="392"/>
      <c r="U211" s="392"/>
      <c r="V211" s="392"/>
      <c r="W211" s="392"/>
      <c r="X211" s="392"/>
      <c r="Y211" s="392"/>
      <c r="Z211" s="25"/>
    </row>
    <row r="212" spans="1:26" s="13" customFormat="1" ht="15.75">
      <c r="A212" s="9"/>
      <c r="B212" s="10"/>
      <c r="C212" s="11"/>
      <c r="D212" s="12"/>
      <c r="E212" s="12"/>
      <c r="F212" s="11"/>
      <c r="G212" s="11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s="13" customFormat="1" ht="15.75">
      <c r="A213" s="9"/>
      <c r="B213" s="10"/>
      <c r="C213" s="11"/>
      <c r="D213" s="12"/>
      <c r="E213" s="12"/>
      <c r="F213" s="11"/>
      <c r="G213" s="11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s="13" customFormat="1" ht="15.75">
      <c r="A214" s="9"/>
      <c r="B214" s="10"/>
      <c r="C214" s="11"/>
      <c r="D214" s="12"/>
      <c r="E214" s="12"/>
      <c r="F214" s="11"/>
      <c r="G214" s="11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s="13" customFormat="1" ht="15.75">
      <c r="A215" s="9"/>
      <c r="B215" s="10"/>
      <c r="C215" s="11"/>
      <c r="D215" s="12"/>
      <c r="E215" s="12"/>
      <c r="F215" s="11"/>
      <c r="G215" s="11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s="13" customFormat="1" ht="15.75">
      <c r="A216" s="9"/>
      <c r="B216" s="10"/>
      <c r="C216" s="11"/>
      <c r="D216" s="12"/>
      <c r="E216" s="12"/>
      <c r="F216" s="11"/>
      <c r="G216" s="11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s="13" customFormat="1" ht="15.75">
      <c r="A217" s="9"/>
      <c r="B217" s="10"/>
      <c r="C217" s="11"/>
      <c r="D217" s="12"/>
      <c r="E217" s="12"/>
      <c r="F217" s="11"/>
      <c r="G217" s="11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s="13" customFormat="1" ht="15.75">
      <c r="A218" s="9"/>
      <c r="B218" s="10"/>
      <c r="C218" s="11"/>
      <c r="D218" s="12"/>
      <c r="E218" s="12"/>
      <c r="F218" s="11"/>
      <c r="G218" s="11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s="13" customFormat="1" ht="15.75">
      <c r="A219" s="9"/>
      <c r="B219" s="10"/>
      <c r="C219" s="11"/>
      <c r="D219" s="12"/>
      <c r="E219" s="12"/>
      <c r="F219" s="11"/>
      <c r="G219" s="11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s="13" customFormat="1" ht="15.75">
      <c r="A220" s="9"/>
      <c r="B220" s="10"/>
      <c r="C220" s="11"/>
      <c r="D220" s="12"/>
      <c r="E220" s="12"/>
      <c r="F220" s="11"/>
      <c r="G220" s="11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s="13" customFormat="1" ht="15.75">
      <c r="A221" s="9"/>
      <c r="B221" s="10"/>
      <c r="C221" s="11"/>
      <c r="D221" s="12"/>
      <c r="E221" s="12"/>
      <c r="F221" s="11"/>
      <c r="G221" s="11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s="13" customFormat="1" ht="15.75">
      <c r="A222" s="9"/>
      <c r="B222" s="10"/>
      <c r="C222" s="11"/>
      <c r="D222" s="12"/>
      <c r="E222" s="12"/>
      <c r="F222" s="11"/>
      <c r="G222" s="11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s="13" customFormat="1" ht="15.75">
      <c r="A223" s="9"/>
      <c r="B223" s="10"/>
      <c r="C223" s="11"/>
      <c r="D223" s="12"/>
      <c r="E223" s="12"/>
      <c r="F223" s="11"/>
      <c r="G223" s="11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s="13" customFormat="1" ht="15.75">
      <c r="A224" s="9"/>
      <c r="B224" s="10"/>
      <c r="C224" s="11"/>
      <c r="D224" s="12"/>
      <c r="E224" s="12"/>
      <c r="F224" s="11"/>
      <c r="G224" s="11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s="13" customFormat="1" ht="15.75">
      <c r="A225" s="9"/>
      <c r="B225" s="10"/>
      <c r="C225" s="11"/>
      <c r="D225" s="12"/>
      <c r="E225" s="12"/>
      <c r="F225" s="11"/>
      <c r="G225" s="11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s="13" customFormat="1" ht="15.75">
      <c r="A226" s="9"/>
      <c r="B226" s="10"/>
      <c r="C226" s="11"/>
      <c r="D226" s="12"/>
      <c r="E226" s="12"/>
      <c r="F226" s="11"/>
      <c r="G226" s="11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s="13" customFormat="1" ht="15.75">
      <c r="A227" s="9"/>
      <c r="B227" s="10"/>
      <c r="C227" s="11"/>
      <c r="D227" s="12"/>
      <c r="E227" s="12"/>
      <c r="F227" s="11"/>
      <c r="G227" s="11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s="13" customFormat="1" ht="15.75">
      <c r="A228" s="9"/>
      <c r="B228" s="10"/>
      <c r="C228" s="11"/>
      <c r="D228" s="12"/>
      <c r="E228" s="12"/>
      <c r="F228" s="11"/>
      <c r="G228" s="11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s="13" customFormat="1" ht="15.75">
      <c r="A229" s="9"/>
      <c r="B229" s="10"/>
      <c r="C229" s="11"/>
      <c r="D229" s="12"/>
      <c r="E229" s="12"/>
      <c r="F229" s="11"/>
      <c r="G229" s="11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s="13" customFormat="1" ht="15.75">
      <c r="A230" s="9"/>
      <c r="B230" s="10"/>
      <c r="C230" s="11"/>
      <c r="D230" s="12"/>
      <c r="E230" s="12"/>
      <c r="F230" s="11"/>
      <c r="G230" s="11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s="13" customFormat="1" ht="15.75">
      <c r="A231" s="9"/>
      <c r="B231" s="10"/>
      <c r="C231" s="11"/>
      <c r="D231" s="12"/>
      <c r="E231" s="12"/>
      <c r="F231" s="11"/>
      <c r="G231" s="11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s="13" customFormat="1" ht="15.75">
      <c r="A232" s="9"/>
      <c r="B232" s="10"/>
      <c r="C232" s="11"/>
      <c r="D232" s="12"/>
      <c r="E232" s="12"/>
      <c r="F232" s="11"/>
      <c r="G232" s="11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s="13" customFormat="1" ht="15.75">
      <c r="A233" s="9"/>
      <c r="B233" s="10"/>
      <c r="C233" s="11"/>
      <c r="D233" s="12"/>
      <c r="E233" s="12"/>
      <c r="F233" s="11"/>
      <c r="G233" s="11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s="13" customFormat="1" ht="15.75">
      <c r="A234" s="9"/>
      <c r="B234" s="10"/>
      <c r="C234" s="11"/>
      <c r="D234" s="12"/>
      <c r="E234" s="12"/>
      <c r="F234" s="11"/>
      <c r="G234" s="11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s="13" customFormat="1" ht="15.75">
      <c r="A235" s="9"/>
      <c r="B235" s="10"/>
      <c r="C235" s="11"/>
      <c r="D235" s="12"/>
      <c r="E235" s="12"/>
      <c r="F235" s="11"/>
      <c r="G235" s="11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s="13" customFormat="1" ht="15.75">
      <c r="A236" s="9"/>
      <c r="B236" s="10"/>
      <c r="C236" s="11"/>
      <c r="D236" s="12"/>
      <c r="E236" s="12"/>
      <c r="F236" s="11"/>
      <c r="G236" s="11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s="13" customFormat="1" ht="15.75">
      <c r="A237" s="9"/>
      <c r="B237" s="10"/>
      <c r="C237" s="11"/>
      <c r="D237" s="12"/>
      <c r="E237" s="12"/>
      <c r="F237" s="11"/>
      <c r="G237" s="11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s="13" customFormat="1" ht="15.75">
      <c r="A238" s="9"/>
      <c r="B238" s="10"/>
      <c r="C238" s="11"/>
      <c r="D238" s="12"/>
      <c r="E238" s="12"/>
      <c r="F238" s="11"/>
      <c r="G238" s="11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s="13" customFormat="1" ht="15.75">
      <c r="A239" s="9"/>
      <c r="B239" s="10"/>
      <c r="C239" s="11"/>
      <c r="D239" s="12"/>
      <c r="E239" s="12"/>
      <c r="F239" s="11"/>
      <c r="G239" s="11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s="13" customFormat="1" ht="15.75">
      <c r="A240" s="9"/>
      <c r="B240" s="10"/>
      <c r="C240" s="11"/>
      <c r="D240" s="12"/>
      <c r="E240" s="12"/>
      <c r="F240" s="11"/>
      <c r="G240" s="11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s="13" customFormat="1" ht="15.75">
      <c r="A241" s="9"/>
      <c r="B241" s="10"/>
      <c r="C241" s="11"/>
      <c r="D241" s="12"/>
      <c r="E241" s="12"/>
      <c r="F241" s="11"/>
      <c r="G241" s="11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s="13" customFormat="1" ht="15.75">
      <c r="A242" s="9"/>
      <c r="B242" s="10"/>
      <c r="C242" s="11"/>
      <c r="D242" s="12"/>
      <c r="E242" s="12"/>
      <c r="F242" s="11"/>
      <c r="G242" s="11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s="13" customFormat="1" ht="15.75">
      <c r="A243" s="9"/>
      <c r="B243" s="10"/>
      <c r="C243" s="11"/>
      <c r="D243" s="12"/>
      <c r="E243" s="12"/>
      <c r="F243" s="11"/>
      <c r="G243" s="11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s="13" customFormat="1" ht="15.75">
      <c r="A244" s="9"/>
      <c r="B244" s="10"/>
      <c r="C244" s="11"/>
      <c r="D244" s="12"/>
      <c r="E244" s="12"/>
      <c r="F244" s="11"/>
      <c r="G244" s="11"/>
      <c r="H244" s="1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s="26" customFormat="1" ht="15.75">
      <c r="A245" s="9"/>
      <c r="B245" s="10"/>
      <c r="C245" s="11"/>
      <c r="D245" s="12"/>
      <c r="E245" s="12"/>
      <c r="F245" s="11"/>
      <c r="G245" s="11"/>
      <c r="H245" s="1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s="26" customFormat="1" ht="15.75">
      <c r="A246" s="9"/>
      <c r="B246" s="10"/>
      <c r="C246" s="11"/>
      <c r="D246" s="12"/>
      <c r="E246" s="12"/>
      <c r="F246" s="11"/>
      <c r="G246" s="11"/>
      <c r="H246" s="1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s="26" customFormat="1" ht="15.75">
      <c r="A247" s="9"/>
      <c r="B247" s="10"/>
      <c r="C247" s="11"/>
      <c r="D247" s="12"/>
      <c r="E247" s="12"/>
      <c r="F247" s="11"/>
      <c r="G247" s="11"/>
      <c r="H247" s="1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s="13" customFormat="1" ht="15.75">
      <c r="A248" s="9"/>
      <c r="B248" s="10"/>
      <c r="C248" s="11"/>
      <c r="D248" s="12"/>
      <c r="E248" s="12"/>
      <c r="F248" s="11"/>
      <c r="G248" s="11"/>
      <c r="H248" s="1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s="13" customFormat="1" ht="15.75">
      <c r="A249" s="9"/>
      <c r="B249" s="10"/>
      <c r="C249" s="11"/>
      <c r="D249" s="12"/>
      <c r="E249" s="12"/>
      <c r="F249" s="11"/>
      <c r="G249" s="11"/>
      <c r="H249" s="1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s="13" customFormat="1" ht="15.75">
      <c r="A250" s="9"/>
      <c r="B250" s="10"/>
      <c r="C250" s="11"/>
      <c r="D250" s="12"/>
      <c r="E250" s="12"/>
      <c r="F250" s="11"/>
      <c r="G250" s="11"/>
      <c r="H250" s="1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s="13" customFormat="1" ht="15.75">
      <c r="A251" s="9"/>
      <c r="B251" s="10"/>
      <c r="C251" s="11"/>
      <c r="D251" s="12"/>
      <c r="E251" s="12"/>
      <c r="F251" s="11"/>
      <c r="G251" s="11"/>
      <c r="H251" s="1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s="13" customFormat="1" ht="15.75">
      <c r="A252" s="9"/>
      <c r="B252" s="10"/>
      <c r="C252" s="11"/>
      <c r="D252" s="12"/>
      <c r="E252" s="12"/>
      <c r="F252" s="11"/>
      <c r="G252" s="11"/>
      <c r="H252" s="1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s="13" customFormat="1" ht="15.75">
      <c r="A253" s="9"/>
      <c r="B253" s="10"/>
      <c r="C253" s="11"/>
      <c r="D253" s="12"/>
      <c r="E253" s="12"/>
      <c r="F253" s="11"/>
      <c r="G253" s="11"/>
      <c r="H253" s="1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s="13" customFormat="1" ht="15.75">
      <c r="A254" s="9"/>
      <c r="B254" s="10"/>
      <c r="C254" s="11"/>
      <c r="D254" s="12"/>
      <c r="E254" s="12"/>
      <c r="F254" s="11"/>
      <c r="G254" s="11"/>
      <c r="H254" s="1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s="13" customFormat="1" ht="15.75">
      <c r="A255" s="9"/>
      <c r="B255" s="10"/>
      <c r="C255" s="11"/>
      <c r="D255" s="12"/>
      <c r="E255" s="12"/>
      <c r="F255" s="11"/>
      <c r="G255" s="11"/>
      <c r="H255" s="1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s="13" customFormat="1" ht="15.75">
      <c r="A256" s="9"/>
      <c r="B256" s="10"/>
      <c r="C256" s="11"/>
      <c r="D256" s="12"/>
      <c r="E256" s="12"/>
      <c r="F256" s="11"/>
      <c r="G256" s="11"/>
      <c r="H256" s="1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s="13" customFormat="1" ht="15.75">
      <c r="A257" s="9"/>
      <c r="B257" s="10"/>
      <c r="C257" s="11"/>
      <c r="D257" s="12"/>
      <c r="E257" s="12"/>
      <c r="F257" s="11"/>
      <c r="G257" s="11"/>
      <c r="H257" s="1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s="13" customFormat="1" ht="15.75">
      <c r="A258" s="9"/>
      <c r="B258" s="10"/>
      <c r="C258" s="11"/>
      <c r="D258" s="12"/>
      <c r="E258" s="12"/>
      <c r="F258" s="11"/>
      <c r="G258" s="11"/>
      <c r="H258" s="1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s="13" customFormat="1" ht="15.75">
      <c r="A259" s="9"/>
      <c r="B259" s="10"/>
      <c r="C259" s="11"/>
      <c r="D259" s="12"/>
      <c r="E259" s="12"/>
      <c r="F259" s="11"/>
      <c r="G259" s="11"/>
      <c r="H259" s="1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s="13" customFormat="1" ht="15.75">
      <c r="A260" s="9"/>
      <c r="B260" s="10"/>
      <c r="C260" s="11"/>
      <c r="D260" s="12"/>
      <c r="E260" s="12"/>
      <c r="F260" s="11"/>
      <c r="G260" s="11"/>
      <c r="H260" s="1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s="27" customFormat="1" ht="15.75">
      <c r="A261" s="9"/>
      <c r="B261" s="10"/>
      <c r="C261" s="11"/>
      <c r="D261" s="12"/>
      <c r="E261" s="12"/>
      <c r="F261" s="11"/>
      <c r="G261" s="11"/>
      <c r="H261" s="1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s="27" customFormat="1" ht="15.75">
      <c r="A262" s="9"/>
      <c r="B262" s="10"/>
      <c r="C262" s="11"/>
      <c r="D262" s="12"/>
      <c r="E262" s="12"/>
      <c r="F262" s="11"/>
      <c r="G262" s="11"/>
      <c r="H262" s="1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s="27" customFormat="1" ht="15.75">
      <c r="A263" s="9"/>
      <c r="B263" s="10"/>
      <c r="C263" s="11"/>
      <c r="D263" s="12"/>
      <c r="E263" s="12"/>
      <c r="F263" s="11"/>
      <c r="G263" s="11"/>
      <c r="H263" s="1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s="27" customFormat="1" ht="15.75">
      <c r="A264" s="9"/>
      <c r="B264" s="10"/>
      <c r="C264" s="11"/>
      <c r="D264" s="12"/>
      <c r="E264" s="12"/>
      <c r="F264" s="11"/>
      <c r="G264" s="11"/>
      <c r="H264" s="1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s="27" customFormat="1" ht="15.75">
      <c r="A265" s="9"/>
      <c r="B265" s="10"/>
      <c r="C265" s="11"/>
      <c r="D265" s="12"/>
      <c r="E265" s="12"/>
      <c r="F265" s="11"/>
      <c r="G265" s="11"/>
      <c r="H265" s="1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s="27" customFormat="1" ht="15.75">
      <c r="A266" s="9"/>
      <c r="B266" s="10"/>
      <c r="C266" s="11"/>
      <c r="D266" s="12"/>
      <c r="E266" s="12"/>
      <c r="F266" s="11"/>
      <c r="G266" s="11"/>
      <c r="H266" s="1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s="27" customFormat="1" ht="15.75">
      <c r="A267" s="9"/>
      <c r="B267" s="10"/>
      <c r="C267" s="11"/>
      <c r="D267" s="12"/>
      <c r="E267" s="12"/>
      <c r="F267" s="11"/>
      <c r="G267" s="11"/>
      <c r="H267" s="1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s="27" customFormat="1" ht="15.75">
      <c r="A268" s="9"/>
      <c r="B268" s="10"/>
      <c r="C268" s="11"/>
      <c r="D268" s="12"/>
      <c r="E268" s="12"/>
      <c r="F268" s="11"/>
      <c r="G268" s="11"/>
      <c r="H268" s="1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s="28" customFormat="1" ht="15.75">
      <c r="A269" s="9"/>
      <c r="B269" s="10"/>
      <c r="C269" s="11"/>
      <c r="D269" s="12"/>
      <c r="E269" s="12"/>
      <c r="F269" s="11"/>
      <c r="G269" s="11"/>
      <c r="H269" s="1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s="27" customFormat="1" ht="15.75">
      <c r="A270" s="9"/>
      <c r="B270" s="10"/>
      <c r="C270" s="11"/>
      <c r="D270" s="12"/>
      <c r="E270" s="12"/>
      <c r="F270" s="11"/>
      <c r="G270" s="11"/>
      <c r="H270" s="1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s="27" customFormat="1" ht="15.75">
      <c r="A271" s="9"/>
      <c r="B271" s="10"/>
      <c r="C271" s="11"/>
      <c r="D271" s="12"/>
      <c r="E271" s="12"/>
      <c r="F271" s="11"/>
      <c r="G271" s="11"/>
      <c r="H271" s="1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s="27" customFormat="1" ht="15.75">
      <c r="A272" s="9"/>
      <c r="B272" s="10"/>
      <c r="C272" s="11"/>
      <c r="D272" s="12"/>
      <c r="E272" s="12"/>
      <c r="F272" s="11"/>
      <c r="G272" s="11"/>
      <c r="H272" s="1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s="27" customFormat="1" ht="15.75">
      <c r="A273" s="9"/>
      <c r="B273" s="10"/>
      <c r="C273" s="11"/>
      <c r="D273" s="12"/>
      <c r="E273" s="12"/>
      <c r="F273" s="11"/>
      <c r="G273" s="11"/>
      <c r="H273" s="1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s="27" customFormat="1" ht="15.75">
      <c r="A274" s="9"/>
      <c r="B274" s="10"/>
      <c r="C274" s="11"/>
      <c r="D274" s="12"/>
      <c r="E274" s="12"/>
      <c r="F274" s="11"/>
      <c r="G274" s="11"/>
      <c r="H274" s="1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s="27" customFormat="1" ht="15.75">
      <c r="A275" s="9"/>
      <c r="B275" s="10"/>
      <c r="C275" s="11"/>
      <c r="D275" s="12"/>
      <c r="E275" s="12"/>
      <c r="F275" s="11"/>
      <c r="G275" s="11"/>
      <c r="H275" s="1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s="27" customFormat="1" ht="15.75">
      <c r="A276" s="9"/>
      <c r="B276" s="10"/>
      <c r="C276" s="11"/>
      <c r="D276" s="12"/>
      <c r="E276" s="12"/>
      <c r="F276" s="11"/>
      <c r="G276" s="11"/>
      <c r="H276" s="1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s="27" customFormat="1" ht="15.75">
      <c r="A277" s="9"/>
      <c r="B277" s="10"/>
      <c r="C277" s="11"/>
      <c r="D277" s="12"/>
      <c r="E277" s="12"/>
      <c r="F277" s="11"/>
      <c r="G277" s="11"/>
      <c r="H277" s="1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s="13" customFormat="1" ht="15.75">
      <c r="A278" s="9"/>
      <c r="B278" s="10"/>
      <c r="C278" s="11"/>
      <c r="D278" s="12"/>
      <c r="E278" s="12"/>
      <c r="F278" s="11"/>
      <c r="G278" s="11"/>
      <c r="H278" s="1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s="13" customFormat="1" ht="15.75">
      <c r="A279" s="9"/>
      <c r="B279" s="10"/>
      <c r="C279" s="11"/>
      <c r="D279" s="12"/>
      <c r="E279" s="12"/>
      <c r="F279" s="11"/>
      <c r="G279" s="11"/>
      <c r="H279" s="1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s="13" customFormat="1" ht="15.75">
      <c r="A280" s="9"/>
      <c r="B280" s="10"/>
      <c r="C280" s="11"/>
      <c r="D280" s="12"/>
      <c r="E280" s="12"/>
      <c r="F280" s="11"/>
      <c r="G280" s="11"/>
      <c r="H280" s="1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s="13" customFormat="1" ht="15.75">
      <c r="A281" s="9"/>
      <c r="B281" s="10"/>
      <c r="C281" s="11"/>
      <c r="D281" s="12"/>
      <c r="E281" s="12"/>
      <c r="F281" s="11"/>
      <c r="G281" s="11"/>
      <c r="H281" s="1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s="13" customFormat="1" ht="15.75">
      <c r="A282" s="9"/>
      <c r="B282" s="10"/>
      <c r="C282" s="11"/>
      <c r="D282" s="12"/>
      <c r="E282" s="12"/>
      <c r="F282" s="11"/>
      <c r="G282" s="11"/>
      <c r="H282" s="1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s="13" customFormat="1" ht="15.75">
      <c r="A283" s="9"/>
      <c r="B283" s="10"/>
      <c r="C283" s="11"/>
      <c r="D283" s="12"/>
      <c r="E283" s="12"/>
      <c r="F283" s="11"/>
      <c r="G283" s="11"/>
      <c r="H283" s="1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s="13" customFormat="1" ht="15.75">
      <c r="A284" s="9"/>
      <c r="B284" s="10"/>
      <c r="C284" s="11"/>
      <c r="D284" s="12"/>
      <c r="E284" s="12"/>
      <c r="F284" s="11"/>
      <c r="G284" s="11"/>
      <c r="H284" s="1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s="13" customFormat="1" ht="15.75">
      <c r="A285" s="9"/>
      <c r="B285" s="10"/>
      <c r="C285" s="11"/>
      <c r="D285" s="12"/>
      <c r="E285" s="12"/>
      <c r="F285" s="11"/>
      <c r="G285" s="11"/>
      <c r="H285" s="1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7" s="13" customFormat="1" ht="15.75">
      <c r="A286" s="9"/>
      <c r="B286" s="10"/>
      <c r="C286" s="11"/>
      <c r="D286" s="12"/>
      <c r="E286" s="12"/>
      <c r="F286" s="11"/>
      <c r="G286" s="11"/>
      <c r="H286" s="1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24"/>
    </row>
    <row r="287" spans="1:27" s="13" customFormat="1" ht="15.75">
      <c r="A287" s="9"/>
      <c r="B287" s="10"/>
      <c r="C287" s="11"/>
      <c r="D287" s="12"/>
      <c r="E287" s="12"/>
      <c r="F287" s="11"/>
      <c r="G287" s="11"/>
      <c r="H287" s="1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24"/>
    </row>
    <row r="288" spans="1:27" s="13" customFormat="1" ht="15.75">
      <c r="A288" s="9"/>
      <c r="B288" s="10"/>
      <c r="C288" s="11"/>
      <c r="D288" s="12"/>
      <c r="E288" s="12"/>
      <c r="F288" s="11"/>
      <c r="G288" s="11"/>
      <c r="H288" s="1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24"/>
    </row>
    <row r="289" spans="1:27" s="13" customFormat="1" ht="15.75">
      <c r="A289" s="9"/>
      <c r="B289" s="10"/>
      <c r="C289" s="11"/>
      <c r="D289" s="12"/>
      <c r="E289" s="12"/>
      <c r="F289" s="11"/>
      <c r="G289" s="11"/>
      <c r="H289" s="11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24"/>
    </row>
    <row r="290" spans="1:27" s="13" customFormat="1" ht="15.75">
      <c r="A290" s="9"/>
      <c r="B290" s="10"/>
      <c r="C290" s="11"/>
      <c r="D290" s="12"/>
      <c r="E290" s="12"/>
      <c r="F290" s="11"/>
      <c r="G290" s="11"/>
      <c r="H290" s="11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24"/>
    </row>
    <row r="291" ht="15.75">
      <c r="AA291" s="25"/>
    </row>
    <row r="292" ht="15.75">
      <c r="AA292" s="25"/>
    </row>
    <row r="293" ht="15.75">
      <c r="AA293" s="25"/>
    </row>
    <row r="294" ht="15.75">
      <c r="AA294" s="25"/>
    </row>
    <row r="295" ht="15.75">
      <c r="AA295" s="25"/>
    </row>
    <row r="296" ht="15.75">
      <c r="AA296" s="25"/>
    </row>
    <row r="297" ht="15.75">
      <c r="AA297" s="25"/>
    </row>
    <row r="298" ht="15.75">
      <c r="AA298" s="25"/>
    </row>
    <row r="299" ht="15.75">
      <c r="AA299" s="25"/>
    </row>
    <row r="300" ht="15.75">
      <c r="AA300" s="25"/>
    </row>
    <row r="301" ht="15.75">
      <c r="AA301" s="25"/>
    </row>
    <row r="302" ht="15.75">
      <c r="AA302" s="25"/>
    </row>
    <row r="304" ht="15.75">
      <c r="AA304" s="29"/>
    </row>
    <row r="305" spans="27:34" ht="15.75">
      <c r="AA305" s="22"/>
      <c r="AB305" s="22"/>
      <c r="AC305" s="22"/>
      <c r="AD305" s="22"/>
      <c r="AE305" s="22"/>
      <c r="AF305" s="22"/>
      <c r="AG305" s="22"/>
      <c r="AH305" s="22"/>
    </row>
    <row r="306" spans="27:34" ht="15.75">
      <c r="AA306" s="11"/>
      <c r="AB306" s="11"/>
      <c r="AC306" s="11"/>
      <c r="AD306" s="11"/>
      <c r="AE306" s="11"/>
      <c r="AF306" s="11"/>
      <c r="AG306" s="11"/>
      <c r="AH306" s="11"/>
    </row>
    <row r="307" spans="27:34" ht="15.75">
      <c r="AA307" s="11"/>
      <c r="AB307" s="11"/>
      <c r="AC307" s="11"/>
      <c r="AD307" s="11"/>
      <c r="AE307" s="11"/>
      <c r="AF307" s="11"/>
      <c r="AG307" s="11"/>
      <c r="AH307" s="11"/>
    </row>
    <row r="308" spans="27:34" ht="15.75">
      <c r="AA308" s="11"/>
      <c r="AB308" s="11"/>
      <c r="AC308" s="11"/>
      <c r="AD308" s="11"/>
      <c r="AE308" s="11"/>
      <c r="AF308" s="11"/>
      <c r="AG308" s="11"/>
      <c r="AH308" s="11"/>
    </row>
  </sheetData>
  <sheetProtection selectLockedCells="1" selectUnlockedCells="1"/>
  <mergeCells count="94">
    <mergeCell ref="A93:F93"/>
    <mergeCell ref="N6:Y6"/>
    <mergeCell ref="E5:E7"/>
    <mergeCell ref="A21:B21"/>
    <mergeCell ref="A57:F57"/>
    <mergeCell ref="M3:M7"/>
    <mergeCell ref="A30:F30"/>
    <mergeCell ref="E4:F4"/>
    <mergeCell ref="J5:J7"/>
    <mergeCell ref="A58:F58"/>
    <mergeCell ref="A1:Y1"/>
    <mergeCell ref="N3:P4"/>
    <mergeCell ref="Q3:S4"/>
    <mergeCell ref="T3:V4"/>
    <mergeCell ref="W3:Y4"/>
    <mergeCell ref="I3:L3"/>
    <mergeCell ref="I4:I7"/>
    <mergeCell ref="F5:F7"/>
    <mergeCell ref="J4:L4"/>
    <mergeCell ref="H2:M2"/>
    <mergeCell ref="A94:Y94"/>
    <mergeCell ref="A95:Y95"/>
    <mergeCell ref="K5:K7"/>
    <mergeCell ref="A59:Y59"/>
    <mergeCell ref="A10:Y10"/>
    <mergeCell ref="H3:H7"/>
    <mergeCell ref="A31:F31"/>
    <mergeCell ref="A2:A7"/>
    <mergeCell ref="A9:Y9"/>
    <mergeCell ref="A32:D33"/>
    <mergeCell ref="B193:Z193"/>
    <mergeCell ref="A151:B151"/>
    <mergeCell ref="A184:M184"/>
    <mergeCell ref="A183:M183"/>
    <mergeCell ref="A181:M181"/>
    <mergeCell ref="A185:M185"/>
    <mergeCell ref="D189:F189"/>
    <mergeCell ref="A182:M182"/>
    <mergeCell ref="Q186:S186"/>
    <mergeCell ref="A177:F177"/>
    <mergeCell ref="A146:Y146"/>
    <mergeCell ref="A174:F174"/>
    <mergeCell ref="A157:Y157"/>
    <mergeCell ref="A167:F167"/>
    <mergeCell ref="A162:Y162"/>
    <mergeCell ref="A152:Y152"/>
    <mergeCell ref="A34:Y34"/>
    <mergeCell ref="D4:D7"/>
    <mergeCell ref="G2:G7"/>
    <mergeCell ref="C2:F3"/>
    <mergeCell ref="L5:L7"/>
    <mergeCell ref="C4:C7"/>
    <mergeCell ref="N2:Y2"/>
    <mergeCell ref="B2:B7"/>
    <mergeCell ref="A175:Y175"/>
    <mergeCell ref="T188:V188"/>
    <mergeCell ref="W188:Y188"/>
    <mergeCell ref="Q188:S188"/>
    <mergeCell ref="A180:F180"/>
    <mergeCell ref="A102:F102"/>
    <mergeCell ref="W186:Y186"/>
    <mergeCell ref="A169:Y169"/>
    <mergeCell ref="A128:Y128"/>
    <mergeCell ref="A145:F145"/>
    <mergeCell ref="H189:J189"/>
    <mergeCell ref="T186:V186"/>
    <mergeCell ref="A186:M186"/>
    <mergeCell ref="N186:P186"/>
    <mergeCell ref="N188:P188"/>
    <mergeCell ref="N187:Y187"/>
    <mergeCell ref="AL35:AN36"/>
    <mergeCell ref="AO35:AQ36"/>
    <mergeCell ref="AR35:AT36"/>
    <mergeCell ref="AU35:AW36"/>
    <mergeCell ref="AL7:AN8"/>
    <mergeCell ref="AO7:AQ8"/>
    <mergeCell ref="AR7:AT8"/>
    <mergeCell ref="AU7:AW8"/>
    <mergeCell ref="AL96:AN97"/>
    <mergeCell ref="AO96:AQ97"/>
    <mergeCell ref="AR96:AT97"/>
    <mergeCell ref="AU96:AW97"/>
    <mergeCell ref="AL60:AN61"/>
    <mergeCell ref="AO60:AQ61"/>
    <mergeCell ref="AR60:AT61"/>
    <mergeCell ref="AU60:AW61"/>
    <mergeCell ref="AL181:AN182"/>
    <mergeCell ref="AO181:AQ182"/>
    <mergeCell ref="AR181:AT182"/>
    <mergeCell ref="AU181:AW182"/>
    <mergeCell ref="AL129:AN130"/>
    <mergeCell ref="AO129:AQ130"/>
    <mergeCell ref="AR129:AT130"/>
    <mergeCell ref="AU129:AW130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  <rowBreaks count="1" manualBreakCount="1">
    <brk id="93" max="24" man="1"/>
  </rowBreaks>
  <ignoredErrors>
    <ignoredError sqref="H35 J35 H80 H72 H88 L11 H140 L140 G11 J40 I132" formulaRange="1"/>
    <ignoredError sqref="G80 M80 I83 M83 I72 M72 I137:M137 I140 M77" formula="1"/>
    <ignoredError sqref="A17:A20 A22 A60:A64 A68:A69 A72 A77 A80 A83 A88 A91:A92 A35:A38" twoDigitTextYear="1"/>
    <ignoredError sqref="J140:K140 M140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6"/>
  <sheetViews>
    <sheetView view="pageBreakPreview" zoomScale="70" zoomScaleNormal="50" zoomScaleSheetLayoutView="70" zoomScalePageLayoutView="0" workbookViewId="0" topLeftCell="A1">
      <selection activeCell="B12" sqref="B12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hidden="1" customWidth="1"/>
    <col min="8" max="8" width="10.375" style="11" hidden="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hidden="1" customWidth="1"/>
    <col min="14" max="14" width="15.375" style="10" customWidth="1"/>
    <col min="15" max="16" width="6.25390625" style="10" hidden="1" customWidth="1"/>
    <col min="17" max="17" width="7.625" style="10" hidden="1" customWidth="1"/>
    <col min="18" max="21" width="6.25390625" style="10" hidden="1" customWidth="1"/>
    <col min="22" max="22" width="7.625" style="10" hidden="1" customWidth="1"/>
    <col min="23" max="25" width="6.25390625" style="10" hidden="1" customWidth="1"/>
    <col min="26" max="26" width="8.75390625" style="10" hidden="1" customWidth="1"/>
    <col min="27" max="27" width="10.25390625" style="10" hidden="1" customWidth="1"/>
    <col min="28" max="50" width="0" style="10" hidden="1" customWidth="1"/>
    <col min="51" max="51" width="28.625" style="10" customWidth="1"/>
    <col min="52" max="16384" width="9.125" style="10" customWidth="1"/>
  </cols>
  <sheetData>
    <row r="1" spans="1:25" s="13" customFormat="1" ht="19.5" thickBot="1">
      <c r="A1" s="1096" t="s">
        <v>408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8"/>
    </row>
    <row r="2" spans="1:51" s="13" customFormat="1" ht="12.75" customHeight="1">
      <c r="A2" s="1084" t="s">
        <v>32</v>
      </c>
      <c r="B2" s="1042" t="s">
        <v>101</v>
      </c>
      <c r="C2" s="1028" t="s">
        <v>355</v>
      </c>
      <c r="D2" s="1029"/>
      <c r="E2" s="1030"/>
      <c r="F2" s="1031"/>
      <c r="G2" s="1026" t="s">
        <v>102</v>
      </c>
      <c r="H2" s="1118" t="s">
        <v>108</v>
      </c>
      <c r="I2" s="1119"/>
      <c r="J2" s="1119"/>
      <c r="K2" s="1119"/>
      <c r="L2" s="1119"/>
      <c r="M2" s="1120"/>
      <c r="N2" s="1039"/>
      <c r="O2" s="1040"/>
      <c r="P2" s="1040"/>
      <c r="Q2" s="1040"/>
      <c r="R2" s="1040"/>
      <c r="S2" s="1040"/>
      <c r="T2" s="1040"/>
      <c r="U2" s="1040"/>
      <c r="V2" s="1040"/>
      <c r="W2" s="1040"/>
      <c r="X2" s="1040"/>
      <c r="Y2" s="1041"/>
      <c r="Z2" s="41"/>
      <c r="AY2" s="1126" t="s">
        <v>406</v>
      </c>
    </row>
    <row r="3" spans="1:51" s="13" customFormat="1" ht="12.75" customHeight="1">
      <c r="A3" s="1085"/>
      <c r="B3" s="1043"/>
      <c r="C3" s="1032"/>
      <c r="D3" s="1033"/>
      <c r="E3" s="1034"/>
      <c r="F3" s="1035"/>
      <c r="G3" s="1027"/>
      <c r="H3" s="1080" t="s">
        <v>109</v>
      </c>
      <c r="I3" s="1109" t="s">
        <v>112</v>
      </c>
      <c r="J3" s="1110"/>
      <c r="K3" s="1110"/>
      <c r="L3" s="1111"/>
      <c r="M3" s="1124" t="s">
        <v>115</v>
      </c>
      <c r="N3" s="1099" t="s">
        <v>34</v>
      </c>
      <c r="O3" s="1100"/>
      <c r="P3" s="1101"/>
      <c r="Q3" s="1105" t="s">
        <v>35</v>
      </c>
      <c r="R3" s="1100"/>
      <c r="S3" s="1101"/>
      <c r="T3" s="1105" t="s">
        <v>36</v>
      </c>
      <c r="U3" s="1100"/>
      <c r="V3" s="1101"/>
      <c r="W3" s="1105" t="s">
        <v>37</v>
      </c>
      <c r="X3" s="1100"/>
      <c r="Y3" s="1107"/>
      <c r="AY3" s="1126"/>
    </row>
    <row r="4" spans="1:51" s="13" customFormat="1" ht="18.75" customHeight="1">
      <c r="A4" s="1085"/>
      <c r="B4" s="1043"/>
      <c r="C4" s="1025" t="s">
        <v>103</v>
      </c>
      <c r="D4" s="1025" t="s">
        <v>104</v>
      </c>
      <c r="E4" s="1115" t="s">
        <v>105</v>
      </c>
      <c r="F4" s="1125"/>
      <c r="G4" s="1027"/>
      <c r="H4" s="1080"/>
      <c r="I4" s="1025" t="s">
        <v>110</v>
      </c>
      <c r="J4" s="1115" t="s">
        <v>111</v>
      </c>
      <c r="K4" s="1116"/>
      <c r="L4" s="1117"/>
      <c r="M4" s="1124"/>
      <c r="N4" s="1102"/>
      <c r="O4" s="1103"/>
      <c r="P4" s="1104"/>
      <c r="Q4" s="1106"/>
      <c r="R4" s="1103"/>
      <c r="S4" s="1104"/>
      <c r="T4" s="1106"/>
      <c r="U4" s="1103"/>
      <c r="V4" s="1104"/>
      <c r="W4" s="1106"/>
      <c r="X4" s="1103"/>
      <c r="Y4" s="1108"/>
      <c r="AY4" s="1126"/>
    </row>
    <row r="5" spans="1:51" s="13" customFormat="1" ht="15.75">
      <c r="A5" s="1085"/>
      <c r="B5" s="1043"/>
      <c r="C5" s="1025"/>
      <c r="D5" s="1025"/>
      <c r="E5" s="1036" t="s">
        <v>106</v>
      </c>
      <c r="F5" s="1112" t="s">
        <v>107</v>
      </c>
      <c r="G5" s="1027"/>
      <c r="H5" s="1080"/>
      <c r="I5" s="1025"/>
      <c r="J5" s="1036" t="s">
        <v>33</v>
      </c>
      <c r="K5" s="1036" t="s">
        <v>113</v>
      </c>
      <c r="L5" s="1036" t="s">
        <v>114</v>
      </c>
      <c r="M5" s="1124"/>
      <c r="N5" s="109">
        <v>1</v>
      </c>
      <c r="O5" s="15" t="s">
        <v>360</v>
      </c>
      <c r="P5" s="15" t="s">
        <v>356</v>
      </c>
      <c r="Q5" s="15">
        <v>3</v>
      </c>
      <c r="R5" s="15" t="s">
        <v>359</v>
      </c>
      <c r="S5" s="15" t="s">
        <v>361</v>
      </c>
      <c r="T5" s="15">
        <v>5</v>
      </c>
      <c r="U5" s="15" t="s">
        <v>362</v>
      </c>
      <c r="V5" s="15" t="s">
        <v>363</v>
      </c>
      <c r="W5" s="15">
        <v>7</v>
      </c>
      <c r="X5" s="15" t="s">
        <v>364</v>
      </c>
      <c r="Y5" s="30" t="s">
        <v>358</v>
      </c>
      <c r="AY5" s="1126"/>
    </row>
    <row r="6" spans="1:51" s="13" customFormat="1" ht="21" customHeight="1" thickBot="1">
      <c r="A6" s="1085"/>
      <c r="B6" s="1043"/>
      <c r="C6" s="1025"/>
      <c r="D6" s="1025"/>
      <c r="E6" s="1037"/>
      <c r="F6" s="1113"/>
      <c r="G6" s="1027"/>
      <c r="H6" s="1080"/>
      <c r="I6" s="1025"/>
      <c r="J6" s="1037"/>
      <c r="K6" s="1037"/>
      <c r="L6" s="1037"/>
      <c r="M6" s="1124"/>
      <c r="N6" s="1121"/>
      <c r="O6" s="1110"/>
      <c r="P6" s="1110"/>
      <c r="Q6" s="1110"/>
      <c r="R6" s="1110"/>
      <c r="S6" s="1110"/>
      <c r="T6" s="1110"/>
      <c r="U6" s="1110"/>
      <c r="V6" s="1110"/>
      <c r="W6" s="1110"/>
      <c r="X6" s="1110"/>
      <c r="Y6" s="1122"/>
      <c r="AY6" s="1126"/>
    </row>
    <row r="7" spans="1:51" s="13" customFormat="1" ht="36.75" customHeight="1" thickBot="1">
      <c r="A7" s="1085"/>
      <c r="B7" s="1044"/>
      <c r="C7" s="1025"/>
      <c r="D7" s="1025"/>
      <c r="E7" s="1038"/>
      <c r="F7" s="1114"/>
      <c r="G7" s="1027"/>
      <c r="H7" s="1080"/>
      <c r="I7" s="1025"/>
      <c r="J7" s="1038"/>
      <c r="K7" s="1038"/>
      <c r="L7" s="1038"/>
      <c r="M7" s="1124"/>
      <c r="N7" s="54"/>
      <c r="O7" s="55">
        <v>9</v>
      </c>
      <c r="P7" s="56">
        <v>9</v>
      </c>
      <c r="Q7" s="54">
        <v>15</v>
      </c>
      <c r="R7" s="55">
        <v>9</v>
      </c>
      <c r="S7" s="56">
        <v>9</v>
      </c>
      <c r="T7" s="54">
        <v>15</v>
      </c>
      <c r="U7" s="55">
        <v>9</v>
      </c>
      <c r="V7" s="56">
        <v>9</v>
      </c>
      <c r="W7" s="54">
        <v>15</v>
      </c>
      <c r="X7" s="55">
        <v>9</v>
      </c>
      <c r="Y7" s="56">
        <v>8</v>
      </c>
      <c r="AK7" s="434"/>
      <c r="AL7" s="996" t="s">
        <v>34</v>
      </c>
      <c r="AM7" s="996"/>
      <c r="AN7" s="996"/>
      <c r="AO7" s="996" t="s">
        <v>35</v>
      </c>
      <c r="AP7" s="996"/>
      <c r="AQ7" s="996"/>
      <c r="AR7" s="996" t="s">
        <v>36</v>
      </c>
      <c r="AS7" s="996"/>
      <c r="AT7" s="996"/>
      <c r="AU7" s="996" t="s">
        <v>37</v>
      </c>
      <c r="AV7" s="996"/>
      <c r="AW7" s="996"/>
      <c r="AY7" s="1126"/>
    </row>
    <row r="8" spans="1:231" s="552" customFormat="1" ht="37.5">
      <c r="A8" s="535" t="s">
        <v>123</v>
      </c>
      <c r="B8" s="536" t="s">
        <v>39</v>
      </c>
      <c r="C8" s="537"/>
      <c r="D8" s="538">
        <v>1</v>
      </c>
      <c r="E8" s="539"/>
      <c r="F8" s="540"/>
      <c r="G8" s="541">
        <v>2</v>
      </c>
      <c r="H8" s="542">
        <v>60</v>
      </c>
      <c r="I8" s="543">
        <v>30</v>
      </c>
      <c r="J8" s="537"/>
      <c r="K8" s="537"/>
      <c r="L8" s="537">
        <v>30</v>
      </c>
      <c r="M8" s="544">
        <v>30</v>
      </c>
      <c r="N8" s="545">
        <v>2</v>
      </c>
      <c r="O8" s="546"/>
      <c r="P8" s="547"/>
      <c r="Q8" s="542"/>
      <c r="R8" s="537"/>
      <c r="S8" s="544"/>
      <c r="T8" s="548"/>
      <c r="U8" s="537"/>
      <c r="V8" s="549"/>
      <c r="W8" s="542"/>
      <c r="X8" s="537"/>
      <c r="Y8" s="544"/>
      <c r="Z8" s="550"/>
      <c r="AA8" s="551" t="s">
        <v>404</v>
      </c>
      <c r="AB8" s="551" t="s">
        <v>405</v>
      </c>
      <c r="AC8" s="551" t="s">
        <v>405</v>
      </c>
      <c r="AD8" s="551" t="s">
        <v>405</v>
      </c>
      <c r="AE8" s="551" t="s">
        <v>405</v>
      </c>
      <c r="AF8" s="551" t="s">
        <v>405</v>
      </c>
      <c r="AG8" s="551" t="s">
        <v>405</v>
      </c>
      <c r="AH8" s="551" t="s">
        <v>405</v>
      </c>
      <c r="AI8" s="551" t="s">
        <v>405</v>
      </c>
      <c r="AJ8" s="551" t="s">
        <v>405</v>
      </c>
      <c r="AK8" s="551" t="s">
        <v>405</v>
      </c>
      <c r="AL8" s="551" t="s">
        <v>405</v>
      </c>
      <c r="AM8" s="550"/>
      <c r="AN8" s="550"/>
      <c r="AO8" s="550"/>
      <c r="AP8" s="550"/>
      <c r="AQ8" s="550"/>
      <c r="AR8" s="550"/>
      <c r="AS8" s="550"/>
      <c r="AT8" s="550"/>
      <c r="AU8" s="550"/>
      <c r="AV8" s="550"/>
      <c r="AW8" s="550"/>
      <c r="AX8" s="550"/>
      <c r="AY8" s="551"/>
      <c r="AZ8" s="550"/>
      <c r="BA8" s="550"/>
      <c r="BB8" s="550"/>
      <c r="BC8" s="550"/>
      <c r="BD8" s="550"/>
      <c r="BE8" s="550"/>
      <c r="BF8" s="550"/>
      <c r="BG8" s="550"/>
      <c r="BH8" s="550"/>
      <c r="BI8" s="550"/>
      <c r="BJ8" s="550"/>
      <c r="BK8" s="550"/>
      <c r="BL8" s="550"/>
      <c r="BM8" s="550"/>
      <c r="BN8" s="550"/>
      <c r="BO8" s="550"/>
      <c r="BP8" s="550"/>
      <c r="BQ8" s="550"/>
      <c r="BR8" s="550"/>
      <c r="BS8" s="550"/>
      <c r="BT8" s="550"/>
      <c r="BU8" s="550"/>
      <c r="BV8" s="550"/>
      <c r="BW8" s="550"/>
      <c r="BX8" s="550"/>
      <c r="BY8" s="550"/>
      <c r="BZ8" s="550"/>
      <c r="CA8" s="550"/>
      <c r="CB8" s="550"/>
      <c r="CC8" s="550"/>
      <c r="CD8" s="550"/>
      <c r="CE8" s="550"/>
      <c r="CF8" s="550"/>
      <c r="CG8" s="550"/>
      <c r="CH8" s="550"/>
      <c r="CI8" s="550"/>
      <c r="CJ8" s="550"/>
      <c r="CK8" s="550"/>
      <c r="CL8" s="550"/>
      <c r="CM8" s="550"/>
      <c r="CN8" s="550"/>
      <c r="CO8" s="550"/>
      <c r="CP8" s="550"/>
      <c r="CQ8" s="550"/>
      <c r="CR8" s="550"/>
      <c r="CS8" s="550"/>
      <c r="CT8" s="550"/>
      <c r="CU8" s="550"/>
      <c r="CV8" s="550"/>
      <c r="CW8" s="550"/>
      <c r="CX8" s="550"/>
      <c r="CY8" s="550"/>
      <c r="CZ8" s="550"/>
      <c r="DA8" s="550"/>
      <c r="DB8" s="550"/>
      <c r="DC8" s="550"/>
      <c r="DD8" s="550"/>
      <c r="DE8" s="550"/>
      <c r="DF8" s="550"/>
      <c r="DG8" s="550"/>
      <c r="DH8" s="550"/>
      <c r="DI8" s="550"/>
      <c r="DJ8" s="550"/>
      <c r="DK8" s="550"/>
      <c r="DL8" s="550"/>
      <c r="DM8" s="550"/>
      <c r="DN8" s="550"/>
      <c r="DO8" s="550"/>
      <c r="DP8" s="550"/>
      <c r="DQ8" s="550"/>
      <c r="DR8" s="550"/>
      <c r="DS8" s="550"/>
      <c r="DT8" s="550"/>
      <c r="DU8" s="550"/>
      <c r="DV8" s="550"/>
      <c r="DW8" s="550"/>
      <c r="DX8" s="550"/>
      <c r="DY8" s="550"/>
      <c r="DZ8" s="550"/>
      <c r="EA8" s="550"/>
      <c r="EB8" s="550"/>
      <c r="EC8" s="550"/>
      <c r="ED8" s="550"/>
      <c r="EE8" s="550"/>
      <c r="EF8" s="550"/>
      <c r="EG8" s="550"/>
      <c r="EH8" s="550"/>
      <c r="EI8" s="550"/>
      <c r="EJ8" s="550"/>
      <c r="EK8" s="550"/>
      <c r="EL8" s="550"/>
      <c r="EM8" s="550"/>
      <c r="EN8" s="550"/>
      <c r="EO8" s="550"/>
      <c r="EP8" s="550"/>
      <c r="EQ8" s="550"/>
      <c r="ER8" s="550"/>
      <c r="ES8" s="550"/>
      <c r="ET8" s="550"/>
      <c r="EU8" s="550"/>
      <c r="EV8" s="550"/>
      <c r="EW8" s="550"/>
      <c r="EX8" s="550"/>
      <c r="EY8" s="550"/>
      <c r="EZ8" s="550"/>
      <c r="FA8" s="550"/>
      <c r="FB8" s="550"/>
      <c r="FC8" s="550"/>
      <c r="FD8" s="550"/>
      <c r="FE8" s="550"/>
      <c r="FF8" s="550"/>
      <c r="FG8" s="550"/>
      <c r="FH8" s="550"/>
      <c r="FI8" s="550"/>
      <c r="FJ8" s="550"/>
      <c r="FK8" s="550"/>
      <c r="FL8" s="550"/>
      <c r="FM8" s="550"/>
      <c r="FN8" s="550"/>
      <c r="FO8" s="550"/>
      <c r="FP8" s="550"/>
      <c r="FQ8" s="550"/>
      <c r="FR8" s="550"/>
      <c r="FS8" s="550"/>
      <c r="FT8" s="550"/>
      <c r="FU8" s="550"/>
      <c r="FV8" s="550"/>
      <c r="FW8" s="550"/>
      <c r="FX8" s="550"/>
      <c r="FY8" s="550"/>
      <c r="FZ8" s="550"/>
      <c r="GA8" s="550"/>
      <c r="GB8" s="550"/>
      <c r="GC8" s="550"/>
      <c r="GD8" s="550"/>
      <c r="GE8" s="550"/>
      <c r="GF8" s="550"/>
      <c r="GG8" s="550"/>
      <c r="GH8" s="550"/>
      <c r="GI8" s="550"/>
      <c r="GJ8" s="550"/>
      <c r="GK8" s="550"/>
      <c r="GL8" s="550"/>
      <c r="GM8" s="550"/>
      <c r="GN8" s="550"/>
      <c r="GO8" s="550"/>
      <c r="GP8" s="550"/>
      <c r="GQ8" s="550"/>
      <c r="GR8" s="550"/>
      <c r="GS8" s="550"/>
      <c r="GT8" s="550"/>
      <c r="GU8" s="550"/>
      <c r="GV8" s="550"/>
      <c r="GW8" s="550"/>
      <c r="GX8" s="550"/>
      <c r="GY8" s="550"/>
      <c r="GZ8" s="550"/>
      <c r="HA8" s="550"/>
      <c r="HB8" s="550"/>
      <c r="HC8" s="550"/>
      <c r="HD8" s="550"/>
      <c r="HE8" s="550"/>
      <c r="HF8" s="550"/>
      <c r="HG8" s="550"/>
      <c r="HH8" s="550"/>
      <c r="HI8" s="550"/>
      <c r="HJ8" s="550"/>
      <c r="HK8" s="550"/>
      <c r="HL8" s="550"/>
      <c r="HM8" s="550"/>
      <c r="HN8" s="550"/>
      <c r="HO8" s="550"/>
      <c r="HP8" s="550"/>
      <c r="HQ8" s="550"/>
      <c r="HR8" s="550"/>
      <c r="HS8" s="550"/>
      <c r="HT8" s="550"/>
      <c r="HU8" s="550"/>
      <c r="HV8" s="550"/>
      <c r="HW8" s="550"/>
    </row>
    <row r="9" spans="1:231" s="552" customFormat="1" ht="18.75">
      <c r="A9" s="539" t="s">
        <v>126</v>
      </c>
      <c r="B9" s="536" t="s">
        <v>40</v>
      </c>
      <c r="C9" s="537">
        <v>1</v>
      </c>
      <c r="D9" s="537"/>
      <c r="E9" s="537"/>
      <c r="F9" s="553"/>
      <c r="G9" s="554">
        <v>3</v>
      </c>
      <c r="H9" s="555">
        <v>90</v>
      </c>
      <c r="I9" s="543">
        <v>45</v>
      </c>
      <c r="J9" s="556">
        <v>30</v>
      </c>
      <c r="K9" s="556"/>
      <c r="L9" s="556">
        <v>15</v>
      </c>
      <c r="M9" s="557">
        <v>45</v>
      </c>
      <c r="N9" s="545">
        <v>3</v>
      </c>
      <c r="O9" s="546"/>
      <c r="P9" s="547"/>
      <c r="Q9" s="545"/>
      <c r="R9" s="546"/>
      <c r="S9" s="547"/>
      <c r="T9" s="542"/>
      <c r="U9" s="537"/>
      <c r="V9" s="549"/>
      <c r="W9" s="542"/>
      <c r="X9" s="537"/>
      <c r="Y9" s="544"/>
      <c r="Z9" s="550"/>
      <c r="AA9" s="551" t="s">
        <v>404</v>
      </c>
      <c r="AB9" s="551" t="s">
        <v>405</v>
      </c>
      <c r="AC9" s="551" t="s">
        <v>405</v>
      </c>
      <c r="AD9" s="551" t="s">
        <v>405</v>
      </c>
      <c r="AE9" s="551" t="s">
        <v>405</v>
      </c>
      <c r="AF9" s="551" t="s">
        <v>405</v>
      </c>
      <c r="AG9" s="551" t="s">
        <v>405</v>
      </c>
      <c r="AH9" s="551" t="s">
        <v>405</v>
      </c>
      <c r="AI9" s="551" t="s">
        <v>405</v>
      </c>
      <c r="AJ9" s="551" t="s">
        <v>405</v>
      </c>
      <c r="AK9" s="551" t="s">
        <v>405</v>
      </c>
      <c r="AL9" s="551" t="s">
        <v>405</v>
      </c>
      <c r="AM9" s="550"/>
      <c r="AN9" s="550"/>
      <c r="AO9" s="550"/>
      <c r="AP9" s="550"/>
      <c r="AQ9" s="550"/>
      <c r="AR9" s="550"/>
      <c r="AS9" s="550"/>
      <c r="AT9" s="550"/>
      <c r="AU9" s="550"/>
      <c r="AV9" s="550"/>
      <c r="AW9" s="550"/>
      <c r="AX9" s="550"/>
      <c r="AY9" s="551"/>
      <c r="AZ9" s="550"/>
      <c r="BA9" s="550"/>
      <c r="BB9" s="550"/>
      <c r="BC9" s="550"/>
      <c r="BD9" s="550"/>
      <c r="BE9" s="550"/>
      <c r="BF9" s="550"/>
      <c r="BG9" s="550"/>
      <c r="BH9" s="550"/>
      <c r="BI9" s="550"/>
      <c r="BJ9" s="550"/>
      <c r="BK9" s="550"/>
      <c r="BL9" s="550"/>
      <c r="BM9" s="550"/>
      <c r="BN9" s="550"/>
      <c r="BO9" s="550"/>
      <c r="BP9" s="550"/>
      <c r="BQ9" s="550"/>
      <c r="BR9" s="550"/>
      <c r="BS9" s="550"/>
      <c r="BT9" s="550"/>
      <c r="BU9" s="550"/>
      <c r="BV9" s="550"/>
      <c r="BW9" s="550"/>
      <c r="BX9" s="550"/>
      <c r="BY9" s="550"/>
      <c r="BZ9" s="550"/>
      <c r="CA9" s="550"/>
      <c r="CB9" s="550"/>
      <c r="CC9" s="550"/>
      <c r="CD9" s="550"/>
      <c r="CE9" s="550"/>
      <c r="CF9" s="550"/>
      <c r="CG9" s="550"/>
      <c r="CH9" s="550"/>
      <c r="CI9" s="550"/>
      <c r="CJ9" s="550"/>
      <c r="CK9" s="550"/>
      <c r="CL9" s="550"/>
      <c r="CM9" s="550"/>
      <c r="CN9" s="550"/>
      <c r="CO9" s="550"/>
      <c r="CP9" s="550"/>
      <c r="CQ9" s="550"/>
      <c r="CR9" s="550"/>
      <c r="CS9" s="550"/>
      <c r="CT9" s="550"/>
      <c r="CU9" s="550"/>
      <c r="CV9" s="550"/>
      <c r="CW9" s="550"/>
      <c r="CX9" s="550"/>
      <c r="CY9" s="550"/>
      <c r="CZ9" s="550"/>
      <c r="DA9" s="550"/>
      <c r="DB9" s="550"/>
      <c r="DC9" s="550"/>
      <c r="DD9" s="550"/>
      <c r="DE9" s="550"/>
      <c r="DF9" s="550"/>
      <c r="DG9" s="550"/>
      <c r="DH9" s="550"/>
      <c r="DI9" s="550"/>
      <c r="DJ9" s="550"/>
      <c r="DK9" s="550"/>
      <c r="DL9" s="550"/>
      <c r="DM9" s="550"/>
      <c r="DN9" s="550"/>
      <c r="DO9" s="550"/>
      <c r="DP9" s="550"/>
      <c r="DQ9" s="550"/>
      <c r="DR9" s="550"/>
      <c r="DS9" s="550"/>
      <c r="DT9" s="550"/>
      <c r="DU9" s="550"/>
      <c r="DV9" s="550"/>
      <c r="DW9" s="550"/>
      <c r="DX9" s="550"/>
      <c r="DY9" s="550"/>
      <c r="DZ9" s="550"/>
      <c r="EA9" s="550"/>
      <c r="EB9" s="550"/>
      <c r="EC9" s="550"/>
      <c r="ED9" s="550"/>
      <c r="EE9" s="550"/>
      <c r="EF9" s="550"/>
      <c r="EG9" s="550"/>
      <c r="EH9" s="550"/>
      <c r="EI9" s="550"/>
      <c r="EJ9" s="550"/>
      <c r="EK9" s="550"/>
      <c r="EL9" s="550"/>
      <c r="EM9" s="550"/>
      <c r="EN9" s="550"/>
      <c r="EO9" s="550"/>
      <c r="EP9" s="550"/>
      <c r="EQ9" s="550"/>
      <c r="ER9" s="550"/>
      <c r="ES9" s="550"/>
      <c r="ET9" s="550"/>
      <c r="EU9" s="550"/>
      <c r="EV9" s="550"/>
      <c r="EW9" s="550"/>
      <c r="EX9" s="550"/>
      <c r="EY9" s="550"/>
      <c r="EZ9" s="550"/>
      <c r="FA9" s="550"/>
      <c r="FB9" s="550"/>
      <c r="FC9" s="550"/>
      <c r="FD9" s="550"/>
      <c r="FE9" s="550"/>
      <c r="FF9" s="550"/>
      <c r="FG9" s="550"/>
      <c r="FH9" s="550"/>
      <c r="FI9" s="550"/>
      <c r="FJ9" s="550"/>
      <c r="FK9" s="550"/>
      <c r="FL9" s="550"/>
      <c r="FM9" s="550"/>
      <c r="FN9" s="550"/>
      <c r="FO9" s="550"/>
      <c r="FP9" s="550"/>
      <c r="FQ9" s="550"/>
      <c r="FR9" s="550"/>
      <c r="FS9" s="550"/>
      <c r="FT9" s="550"/>
      <c r="FU9" s="550"/>
      <c r="FV9" s="550"/>
      <c r="FW9" s="550"/>
      <c r="FX9" s="550"/>
      <c r="FY9" s="550"/>
      <c r="FZ9" s="550"/>
      <c r="GA9" s="550"/>
      <c r="GB9" s="550"/>
      <c r="GC9" s="550"/>
      <c r="GD9" s="550"/>
      <c r="GE9" s="550"/>
      <c r="GF9" s="550"/>
      <c r="GG9" s="550"/>
      <c r="GH9" s="550"/>
      <c r="GI9" s="550"/>
      <c r="GJ9" s="550"/>
      <c r="GK9" s="550"/>
      <c r="GL9" s="550"/>
      <c r="GM9" s="550"/>
      <c r="GN9" s="550"/>
      <c r="GO9" s="550"/>
      <c r="GP9" s="550"/>
      <c r="GQ9" s="550"/>
      <c r="GR9" s="550"/>
      <c r="GS9" s="550"/>
      <c r="GT9" s="550"/>
      <c r="GU9" s="550"/>
      <c r="GV9" s="550"/>
      <c r="GW9" s="550"/>
      <c r="GX9" s="550"/>
      <c r="GY9" s="550"/>
      <c r="GZ9" s="550"/>
      <c r="HA9" s="550"/>
      <c r="HB9" s="550"/>
      <c r="HC9" s="550"/>
      <c r="HD9" s="550"/>
      <c r="HE9" s="550"/>
      <c r="HF9" s="550"/>
      <c r="HG9" s="550"/>
      <c r="HH9" s="550"/>
      <c r="HI9" s="550"/>
      <c r="HJ9" s="550"/>
      <c r="HK9" s="550"/>
      <c r="HL9" s="550"/>
      <c r="HM9" s="550"/>
      <c r="HN9" s="550"/>
      <c r="HO9" s="550"/>
      <c r="HP9" s="550"/>
      <c r="HQ9" s="550"/>
      <c r="HR9" s="550"/>
      <c r="HS9" s="550"/>
      <c r="HT9" s="550"/>
      <c r="HU9" s="550"/>
      <c r="HV9" s="550"/>
      <c r="HW9" s="550"/>
    </row>
    <row r="10" spans="1:231" s="552" customFormat="1" ht="18.75">
      <c r="A10" s="535" t="s">
        <v>131</v>
      </c>
      <c r="B10" s="558" t="s">
        <v>46</v>
      </c>
      <c r="C10" s="559"/>
      <c r="D10" s="538">
        <v>1</v>
      </c>
      <c r="E10" s="539"/>
      <c r="F10" s="540"/>
      <c r="G10" s="560">
        <v>3</v>
      </c>
      <c r="H10" s="542">
        <v>90</v>
      </c>
      <c r="I10" s="561">
        <v>60</v>
      </c>
      <c r="J10" s="537">
        <v>2</v>
      </c>
      <c r="K10" s="537"/>
      <c r="L10" s="537">
        <v>58</v>
      </c>
      <c r="M10" s="562">
        <v>30</v>
      </c>
      <c r="N10" s="563">
        <v>4</v>
      </c>
      <c r="O10" s="355"/>
      <c r="P10" s="564"/>
      <c r="Q10" s="563"/>
      <c r="R10" s="355"/>
      <c r="S10" s="564"/>
      <c r="T10" s="565"/>
      <c r="U10" s="538"/>
      <c r="V10" s="566"/>
      <c r="W10" s="565"/>
      <c r="X10" s="538"/>
      <c r="Y10" s="544"/>
      <c r="Z10" s="550"/>
      <c r="AA10" s="551" t="s">
        <v>404</v>
      </c>
      <c r="AB10" s="551" t="s">
        <v>405</v>
      </c>
      <c r="AC10" s="551" t="s">
        <v>405</v>
      </c>
      <c r="AD10" s="551" t="s">
        <v>405</v>
      </c>
      <c r="AE10" s="551" t="s">
        <v>405</v>
      </c>
      <c r="AF10" s="551" t="s">
        <v>405</v>
      </c>
      <c r="AG10" s="551" t="s">
        <v>405</v>
      </c>
      <c r="AH10" s="551" t="s">
        <v>405</v>
      </c>
      <c r="AI10" s="551" t="s">
        <v>405</v>
      </c>
      <c r="AJ10" s="551" t="s">
        <v>405</v>
      </c>
      <c r="AK10" s="551" t="s">
        <v>405</v>
      </c>
      <c r="AL10" s="551" t="s">
        <v>405</v>
      </c>
      <c r="AM10" s="550"/>
      <c r="AN10" s="550"/>
      <c r="AO10" s="550"/>
      <c r="AP10" s="550"/>
      <c r="AQ10" s="550"/>
      <c r="AR10" s="550"/>
      <c r="AS10" s="550"/>
      <c r="AT10" s="550"/>
      <c r="AU10" s="550"/>
      <c r="AV10" s="550"/>
      <c r="AW10" s="550"/>
      <c r="AX10" s="550"/>
      <c r="AY10" s="551"/>
      <c r="AZ10" s="550"/>
      <c r="BA10" s="550"/>
      <c r="BB10" s="550"/>
      <c r="BC10" s="550"/>
      <c r="BD10" s="550"/>
      <c r="BE10" s="550"/>
      <c r="BF10" s="550"/>
      <c r="BG10" s="550"/>
      <c r="BH10" s="550"/>
      <c r="BI10" s="550"/>
      <c r="BJ10" s="550"/>
      <c r="BK10" s="550"/>
      <c r="BL10" s="550"/>
      <c r="BM10" s="550"/>
      <c r="BN10" s="550"/>
      <c r="BO10" s="550"/>
      <c r="BP10" s="550"/>
      <c r="BQ10" s="550"/>
      <c r="BR10" s="550"/>
      <c r="BS10" s="550"/>
      <c r="BT10" s="550"/>
      <c r="BU10" s="550"/>
      <c r="BV10" s="550"/>
      <c r="BW10" s="550"/>
      <c r="BX10" s="550"/>
      <c r="BY10" s="550"/>
      <c r="BZ10" s="550"/>
      <c r="CA10" s="550"/>
      <c r="CB10" s="550"/>
      <c r="CC10" s="550"/>
      <c r="CD10" s="550"/>
      <c r="CE10" s="550"/>
      <c r="CF10" s="550"/>
      <c r="CG10" s="550"/>
      <c r="CH10" s="550"/>
      <c r="CI10" s="550"/>
      <c r="CJ10" s="550"/>
      <c r="CK10" s="550"/>
      <c r="CL10" s="550"/>
      <c r="CM10" s="550"/>
      <c r="CN10" s="550"/>
      <c r="CO10" s="550"/>
      <c r="CP10" s="550"/>
      <c r="CQ10" s="550"/>
      <c r="CR10" s="550"/>
      <c r="CS10" s="550"/>
      <c r="CT10" s="550"/>
      <c r="CU10" s="550"/>
      <c r="CV10" s="550"/>
      <c r="CW10" s="550"/>
      <c r="CX10" s="550"/>
      <c r="CY10" s="550"/>
      <c r="CZ10" s="550"/>
      <c r="DA10" s="550"/>
      <c r="DB10" s="550"/>
      <c r="DC10" s="550"/>
      <c r="DD10" s="550"/>
      <c r="DE10" s="550"/>
      <c r="DF10" s="550"/>
      <c r="DG10" s="550"/>
      <c r="DH10" s="550"/>
      <c r="DI10" s="550"/>
      <c r="DJ10" s="550"/>
      <c r="DK10" s="550"/>
      <c r="DL10" s="550"/>
      <c r="DM10" s="550"/>
      <c r="DN10" s="550"/>
      <c r="DO10" s="550"/>
      <c r="DP10" s="550"/>
      <c r="DQ10" s="550"/>
      <c r="DR10" s="550"/>
      <c r="DS10" s="550"/>
      <c r="DT10" s="550"/>
      <c r="DU10" s="550"/>
      <c r="DV10" s="550"/>
      <c r="DW10" s="550"/>
      <c r="DX10" s="550"/>
      <c r="DY10" s="550"/>
      <c r="DZ10" s="550"/>
      <c r="EA10" s="550"/>
      <c r="EB10" s="550"/>
      <c r="EC10" s="550"/>
      <c r="ED10" s="550"/>
      <c r="EE10" s="550"/>
      <c r="EF10" s="550"/>
      <c r="EG10" s="550"/>
      <c r="EH10" s="550"/>
      <c r="EI10" s="550"/>
      <c r="EJ10" s="550"/>
      <c r="EK10" s="550"/>
      <c r="EL10" s="550"/>
      <c r="EM10" s="550"/>
      <c r="EN10" s="550"/>
      <c r="EO10" s="550"/>
      <c r="EP10" s="550"/>
      <c r="EQ10" s="550"/>
      <c r="ER10" s="550"/>
      <c r="ES10" s="550"/>
      <c r="ET10" s="550"/>
      <c r="EU10" s="550"/>
      <c r="EV10" s="550"/>
      <c r="EW10" s="550"/>
      <c r="EX10" s="550"/>
      <c r="EY10" s="550"/>
      <c r="EZ10" s="550"/>
      <c r="FA10" s="550"/>
      <c r="FB10" s="550"/>
      <c r="FC10" s="550"/>
      <c r="FD10" s="550"/>
      <c r="FE10" s="550"/>
      <c r="FF10" s="550"/>
      <c r="FG10" s="550"/>
      <c r="FH10" s="550"/>
      <c r="FI10" s="550"/>
      <c r="FJ10" s="550"/>
      <c r="FK10" s="550"/>
      <c r="FL10" s="550"/>
      <c r="FM10" s="550"/>
      <c r="FN10" s="550"/>
      <c r="FO10" s="550"/>
      <c r="FP10" s="550"/>
      <c r="FQ10" s="550"/>
      <c r="FR10" s="550"/>
      <c r="FS10" s="550"/>
      <c r="FT10" s="550"/>
      <c r="FU10" s="550"/>
      <c r="FV10" s="550"/>
      <c r="FW10" s="550"/>
      <c r="FX10" s="550"/>
      <c r="FY10" s="550"/>
      <c r="FZ10" s="550"/>
      <c r="GA10" s="550"/>
      <c r="GB10" s="550"/>
      <c r="GC10" s="550"/>
      <c r="GD10" s="550"/>
      <c r="GE10" s="550"/>
      <c r="GF10" s="550"/>
      <c r="GG10" s="550"/>
      <c r="GH10" s="550"/>
      <c r="GI10" s="550"/>
      <c r="GJ10" s="550"/>
      <c r="GK10" s="550"/>
      <c r="GL10" s="550"/>
      <c r="GM10" s="550"/>
      <c r="GN10" s="550"/>
      <c r="GO10" s="550"/>
      <c r="GP10" s="550"/>
      <c r="GQ10" s="550"/>
      <c r="GR10" s="550"/>
      <c r="GS10" s="550"/>
      <c r="GT10" s="550"/>
      <c r="GU10" s="550"/>
      <c r="GV10" s="550"/>
      <c r="GW10" s="550"/>
      <c r="GX10" s="550"/>
      <c r="GY10" s="550"/>
      <c r="GZ10" s="550"/>
      <c r="HA10" s="550"/>
      <c r="HB10" s="550"/>
      <c r="HC10" s="550"/>
      <c r="HD10" s="550"/>
      <c r="HE10" s="550"/>
      <c r="HF10" s="550"/>
      <c r="HG10" s="550"/>
      <c r="HH10" s="550"/>
      <c r="HI10" s="550"/>
      <c r="HJ10" s="550"/>
      <c r="HK10" s="550"/>
      <c r="HL10" s="550"/>
      <c r="HM10" s="550"/>
      <c r="HN10" s="550"/>
      <c r="HO10" s="550"/>
      <c r="HP10" s="550"/>
      <c r="HQ10" s="550"/>
      <c r="HR10" s="550"/>
      <c r="HS10" s="550"/>
      <c r="HT10" s="550"/>
      <c r="HU10" s="550"/>
      <c r="HV10" s="550"/>
      <c r="HW10" s="550"/>
    </row>
    <row r="11" spans="1:231" s="552" customFormat="1" ht="18.75">
      <c r="A11" s="567" t="s">
        <v>261</v>
      </c>
      <c r="B11" s="568" t="s">
        <v>175</v>
      </c>
      <c r="C11" s="354"/>
      <c r="D11" s="354">
        <v>1</v>
      </c>
      <c r="E11" s="569"/>
      <c r="F11" s="570"/>
      <c r="G11" s="571">
        <v>3.5</v>
      </c>
      <c r="H11" s="572">
        <v>105</v>
      </c>
      <c r="I11" s="543">
        <v>60</v>
      </c>
      <c r="J11" s="573">
        <v>30</v>
      </c>
      <c r="K11" s="354"/>
      <c r="L11" s="354">
        <v>30</v>
      </c>
      <c r="M11" s="574">
        <v>45</v>
      </c>
      <c r="N11" s="563">
        <v>4</v>
      </c>
      <c r="O11" s="355"/>
      <c r="P11" s="575"/>
      <c r="Q11" s="563"/>
      <c r="R11" s="355"/>
      <c r="S11" s="575"/>
      <c r="T11" s="563"/>
      <c r="U11" s="355"/>
      <c r="V11" s="575"/>
      <c r="W11" s="563"/>
      <c r="X11" s="355"/>
      <c r="Y11" s="564"/>
      <c r="Z11" s="550"/>
      <c r="AA11" s="551" t="s">
        <v>404</v>
      </c>
      <c r="AB11" s="551" t="s">
        <v>405</v>
      </c>
      <c r="AC11" s="551" t="s">
        <v>405</v>
      </c>
      <c r="AD11" s="551" t="s">
        <v>405</v>
      </c>
      <c r="AE11" s="551" t="s">
        <v>405</v>
      </c>
      <c r="AF11" s="551" t="s">
        <v>405</v>
      </c>
      <c r="AG11" s="551" t="s">
        <v>405</v>
      </c>
      <c r="AH11" s="551" t="s">
        <v>405</v>
      </c>
      <c r="AI11" s="551" t="s">
        <v>405</v>
      </c>
      <c r="AJ11" s="551" t="s">
        <v>405</v>
      </c>
      <c r="AK11" s="551" t="s">
        <v>405</v>
      </c>
      <c r="AL11" s="551" t="s">
        <v>405</v>
      </c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1"/>
      <c r="AZ11" s="550"/>
      <c r="BA11" s="550"/>
      <c r="BB11" s="550"/>
      <c r="BC11" s="550"/>
      <c r="BD11" s="550"/>
      <c r="BE11" s="550"/>
      <c r="BF11" s="550"/>
      <c r="BG11" s="550"/>
      <c r="BH11" s="550"/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0"/>
      <c r="BV11" s="550"/>
      <c r="BW11" s="550"/>
      <c r="BX11" s="550"/>
      <c r="BY11" s="550"/>
      <c r="BZ11" s="550"/>
      <c r="CA11" s="550"/>
      <c r="CB11" s="550"/>
      <c r="CC11" s="550"/>
      <c r="CD11" s="550"/>
      <c r="CE11" s="550"/>
      <c r="CF11" s="550"/>
      <c r="CG11" s="550"/>
      <c r="CH11" s="550"/>
      <c r="CI11" s="550"/>
      <c r="CJ11" s="550"/>
      <c r="CK11" s="550"/>
      <c r="CL11" s="550"/>
      <c r="CM11" s="550"/>
      <c r="CN11" s="550"/>
      <c r="CO11" s="550"/>
      <c r="CP11" s="550"/>
      <c r="CQ11" s="550"/>
      <c r="CR11" s="550"/>
      <c r="CS11" s="550"/>
      <c r="CT11" s="550"/>
      <c r="CU11" s="550"/>
      <c r="CV11" s="550"/>
      <c r="CW11" s="550"/>
      <c r="CX11" s="550"/>
      <c r="CY11" s="550"/>
      <c r="CZ11" s="550"/>
      <c r="DA11" s="550"/>
      <c r="DB11" s="550"/>
      <c r="DC11" s="550"/>
      <c r="DD11" s="550"/>
      <c r="DE11" s="550"/>
      <c r="DF11" s="550"/>
      <c r="DG11" s="550"/>
      <c r="DH11" s="550"/>
      <c r="DI11" s="550"/>
      <c r="DJ11" s="550"/>
      <c r="DK11" s="550"/>
      <c r="DL11" s="550"/>
      <c r="DM11" s="550"/>
      <c r="DN11" s="550"/>
      <c r="DO11" s="550"/>
      <c r="DP11" s="550"/>
      <c r="DQ11" s="550"/>
      <c r="DR11" s="550"/>
      <c r="DS11" s="550"/>
      <c r="DT11" s="550"/>
      <c r="DU11" s="550"/>
      <c r="DV11" s="550"/>
      <c r="DW11" s="550"/>
      <c r="DX11" s="550"/>
      <c r="DY11" s="550"/>
      <c r="DZ11" s="550"/>
      <c r="EA11" s="550"/>
      <c r="EB11" s="550"/>
      <c r="EC11" s="550"/>
      <c r="ED11" s="550"/>
      <c r="EE11" s="550"/>
      <c r="EF11" s="550"/>
      <c r="EG11" s="550"/>
      <c r="EH11" s="550"/>
      <c r="EI11" s="550"/>
      <c r="EJ11" s="550"/>
      <c r="EK11" s="550"/>
      <c r="EL11" s="550"/>
      <c r="EM11" s="550"/>
      <c r="EN11" s="550"/>
      <c r="EO11" s="550"/>
      <c r="EP11" s="550"/>
      <c r="EQ11" s="550"/>
      <c r="ER11" s="550"/>
      <c r="ES11" s="550"/>
      <c r="ET11" s="550"/>
      <c r="EU11" s="550"/>
      <c r="EV11" s="550"/>
      <c r="EW11" s="550"/>
      <c r="EX11" s="550"/>
      <c r="EY11" s="550"/>
      <c r="EZ11" s="550"/>
      <c r="FA11" s="550"/>
      <c r="FB11" s="550"/>
      <c r="FC11" s="550"/>
      <c r="FD11" s="550"/>
      <c r="FE11" s="550"/>
      <c r="FF11" s="550"/>
      <c r="FG11" s="550"/>
      <c r="FH11" s="550"/>
      <c r="FI11" s="550"/>
      <c r="FJ11" s="550"/>
      <c r="FK11" s="550"/>
      <c r="FL11" s="550"/>
      <c r="FM11" s="550"/>
      <c r="FN11" s="550"/>
      <c r="FO11" s="550"/>
      <c r="FP11" s="550"/>
      <c r="FQ11" s="550"/>
      <c r="FR11" s="550"/>
      <c r="FS11" s="550"/>
      <c r="FT11" s="550"/>
      <c r="FU11" s="550"/>
      <c r="FV11" s="550"/>
      <c r="FW11" s="550"/>
      <c r="FX11" s="550"/>
      <c r="FY11" s="550"/>
      <c r="FZ11" s="550"/>
      <c r="GA11" s="550"/>
      <c r="GB11" s="550"/>
      <c r="GC11" s="550"/>
      <c r="GD11" s="550"/>
      <c r="GE11" s="550"/>
      <c r="GF11" s="550"/>
      <c r="GG11" s="550"/>
      <c r="GH11" s="550"/>
      <c r="GI11" s="550"/>
      <c r="GJ11" s="550"/>
      <c r="GK11" s="550"/>
      <c r="GL11" s="550"/>
      <c r="GM11" s="550"/>
      <c r="GN11" s="550"/>
      <c r="GO11" s="550"/>
      <c r="GP11" s="550"/>
      <c r="GQ11" s="550"/>
      <c r="GR11" s="550"/>
      <c r="GS11" s="550"/>
      <c r="GT11" s="550"/>
      <c r="GU11" s="550"/>
      <c r="GV11" s="550"/>
      <c r="GW11" s="550"/>
      <c r="GX11" s="550"/>
      <c r="GY11" s="550"/>
      <c r="GZ11" s="550"/>
      <c r="HA11" s="550"/>
      <c r="HB11" s="550"/>
      <c r="HC11" s="550"/>
      <c r="HD11" s="550"/>
      <c r="HE11" s="550"/>
      <c r="HF11" s="550"/>
      <c r="HG11" s="550"/>
      <c r="HH11" s="550"/>
      <c r="HI11" s="550"/>
      <c r="HJ11" s="550"/>
      <c r="HK11" s="550"/>
      <c r="HL11" s="550"/>
      <c r="HM11" s="550"/>
      <c r="HN11" s="550"/>
      <c r="HO11" s="550"/>
      <c r="HP11" s="550"/>
      <c r="HQ11" s="550"/>
      <c r="HR11" s="550"/>
      <c r="HS11" s="550"/>
      <c r="HT11" s="550"/>
      <c r="HU11" s="550"/>
      <c r="HV11" s="550"/>
      <c r="HW11" s="550"/>
    </row>
    <row r="12" spans="1:231" s="552" customFormat="1" ht="18.75">
      <c r="A12" s="539" t="s">
        <v>140</v>
      </c>
      <c r="B12" s="576" t="s">
        <v>306</v>
      </c>
      <c r="C12" s="352"/>
      <c r="D12" s="354">
        <v>1</v>
      </c>
      <c r="E12" s="352"/>
      <c r="F12" s="353"/>
      <c r="G12" s="353">
        <v>2</v>
      </c>
      <c r="H12" s="573">
        <v>60</v>
      </c>
      <c r="I12" s="577">
        <v>30</v>
      </c>
      <c r="J12" s="573">
        <v>15</v>
      </c>
      <c r="K12" s="354"/>
      <c r="L12" s="354">
        <v>15</v>
      </c>
      <c r="M12" s="578">
        <v>30</v>
      </c>
      <c r="N12" s="563">
        <v>2</v>
      </c>
      <c r="O12" s="355"/>
      <c r="P12" s="575"/>
      <c r="Q12" s="563"/>
      <c r="R12" s="355"/>
      <c r="S12" s="575"/>
      <c r="T12" s="579"/>
      <c r="U12" s="580"/>
      <c r="V12" s="581"/>
      <c r="W12" s="579"/>
      <c r="X12" s="580"/>
      <c r="Y12" s="564"/>
      <c r="Z12" s="550"/>
      <c r="AA12" s="551" t="s">
        <v>404</v>
      </c>
      <c r="AB12" s="551" t="s">
        <v>405</v>
      </c>
      <c r="AC12" s="551" t="s">
        <v>405</v>
      </c>
      <c r="AD12" s="551" t="s">
        <v>405</v>
      </c>
      <c r="AE12" s="551" t="s">
        <v>405</v>
      </c>
      <c r="AF12" s="551" t="s">
        <v>405</v>
      </c>
      <c r="AG12" s="551" t="s">
        <v>405</v>
      </c>
      <c r="AH12" s="551" t="s">
        <v>405</v>
      </c>
      <c r="AI12" s="551" t="s">
        <v>405</v>
      </c>
      <c r="AJ12" s="551" t="s">
        <v>405</v>
      </c>
      <c r="AK12" s="551" t="s">
        <v>405</v>
      </c>
      <c r="AL12" s="551" t="s">
        <v>405</v>
      </c>
      <c r="AM12" s="550"/>
      <c r="AN12" s="550"/>
      <c r="AO12" s="550"/>
      <c r="AP12" s="550"/>
      <c r="AQ12" s="550"/>
      <c r="AR12" s="550"/>
      <c r="AS12" s="550"/>
      <c r="AT12" s="550"/>
      <c r="AU12" s="550"/>
      <c r="AV12" s="550"/>
      <c r="AW12" s="550"/>
      <c r="AX12" s="550"/>
      <c r="AY12" s="551"/>
      <c r="AZ12" s="550"/>
      <c r="BA12" s="550"/>
      <c r="BB12" s="550"/>
      <c r="BC12" s="550"/>
      <c r="BD12" s="550"/>
      <c r="BE12" s="550"/>
      <c r="BF12" s="550"/>
      <c r="BG12" s="550"/>
      <c r="BH12" s="550"/>
      <c r="BI12" s="550"/>
      <c r="BJ12" s="550"/>
      <c r="BK12" s="550"/>
      <c r="BL12" s="550"/>
      <c r="BM12" s="550"/>
      <c r="BN12" s="550"/>
      <c r="BO12" s="550"/>
      <c r="BP12" s="550"/>
      <c r="BQ12" s="550"/>
      <c r="BR12" s="550"/>
      <c r="BS12" s="550"/>
      <c r="BT12" s="550"/>
      <c r="BU12" s="550"/>
      <c r="BV12" s="550"/>
      <c r="BW12" s="550"/>
      <c r="BX12" s="550"/>
      <c r="BY12" s="550"/>
      <c r="BZ12" s="550"/>
      <c r="CA12" s="550"/>
      <c r="CB12" s="550"/>
      <c r="CC12" s="550"/>
      <c r="CD12" s="550"/>
      <c r="CE12" s="550"/>
      <c r="CF12" s="550"/>
      <c r="CG12" s="550"/>
      <c r="CH12" s="550"/>
      <c r="CI12" s="550"/>
      <c r="CJ12" s="550"/>
      <c r="CK12" s="550"/>
      <c r="CL12" s="550"/>
      <c r="CM12" s="550"/>
      <c r="CN12" s="550"/>
      <c r="CO12" s="550"/>
      <c r="CP12" s="550"/>
      <c r="CQ12" s="550"/>
      <c r="CR12" s="550"/>
      <c r="CS12" s="550"/>
      <c r="CT12" s="550"/>
      <c r="CU12" s="550"/>
      <c r="CV12" s="550"/>
      <c r="CW12" s="550"/>
      <c r="CX12" s="550"/>
      <c r="CY12" s="550"/>
      <c r="CZ12" s="550"/>
      <c r="DA12" s="550"/>
      <c r="DB12" s="550"/>
      <c r="DC12" s="550"/>
      <c r="DD12" s="550"/>
      <c r="DE12" s="550"/>
      <c r="DF12" s="550"/>
      <c r="DG12" s="550"/>
      <c r="DH12" s="550"/>
      <c r="DI12" s="550"/>
      <c r="DJ12" s="550"/>
      <c r="DK12" s="550"/>
      <c r="DL12" s="550"/>
      <c r="DM12" s="550"/>
      <c r="DN12" s="550"/>
      <c r="DO12" s="550"/>
      <c r="DP12" s="550"/>
      <c r="DQ12" s="550"/>
      <c r="DR12" s="550"/>
      <c r="DS12" s="550"/>
      <c r="DT12" s="550"/>
      <c r="DU12" s="550"/>
      <c r="DV12" s="550"/>
      <c r="DW12" s="550"/>
      <c r="DX12" s="550"/>
      <c r="DY12" s="550"/>
      <c r="DZ12" s="550"/>
      <c r="EA12" s="550"/>
      <c r="EB12" s="550"/>
      <c r="EC12" s="550"/>
      <c r="ED12" s="550"/>
      <c r="EE12" s="550"/>
      <c r="EF12" s="550"/>
      <c r="EG12" s="550"/>
      <c r="EH12" s="550"/>
      <c r="EI12" s="550"/>
      <c r="EJ12" s="550"/>
      <c r="EK12" s="550"/>
      <c r="EL12" s="550"/>
      <c r="EM12" s="550"/>
      <c r="EN12" s="550"/>
      <c r="EO12" s="550"/>
      <c r="EP12" s="550"/>
      <c r="EQ12" s="550"/>
      <c r="ER12" s="550"/>
      <c r="ES12" s="550"/>
      <c r="ET12" s="550"/>
      <c r="EU12" s="550"/>
      <c r="EV12" s="550"/>
      <c r="EW12" s="550"/>
      <c r="EX12" s="550"/>
      <c r="EY12" s="550"/>
      <c r="EZ12" s="550"/>
      <c r="FA12" s="550"/>
      <c r="FB12" s="550"/>
      <c r="FC12" s="550"/>
      <c r="FD12" s="550"/>
      <c r="FE12" s="550"/>
      <c r="FF12" s="550"/>
      <c r="FG12" s="550"/>
      <c r="FH12" s="550"/>
      <c r="FI12" s="550"/>
      <c r="FJ12" s="550"/>
      <c r="FK12" s="550"/>
      <c r="FL12" s="550"/>
      <c r="FM12" s="550"/>
      <c r="FN12" s="550"/>
      <c r="FO12" s="550"/>
      <c r="FP12" s="550"/>
      <c r="FQ12" s="550"/>
      <c r="FR12" s="550"/>
      <c r="FS12" s="550"/>
      <c r="FT12" s="550"/>
      <c r="FU12" s="550"/>
      <c r="FV12" s="550"/>
      <c r="FW12" s="550"/>
      <c r="FX12" s="550"/>
      <c r="FY12" s="550"/>
      <c r="FZ12" s="550"/>
      <c r="GA12" s="550"/>
      <c r="GB12" s="550"/>
      <c r="GC12" s="550"/>
      <c r="GD12" s="550"/>
      <c r="GE12" s="550"/>
      <c r="GF12" s="550"/>
      <c r="GG12" s="550"/>
      <c r="GH12" s="550"/>
      <c r="GI12" s="550"/>
      <c r="GJ12" s="550"/>
      <c r="GK12" s="550"/>
      <c r="GL12" s="550"/>
      <c r="GM12" s="550"/>
      <c r="GN12" s="550"/>
      <c r="GO12" s="550"/>
      <c r="GP12" s="550"/>
      <c r="GQ12" s="550"/>
      <c r="GR12" s="550"/>
      <c r="GS12" s="550"/>
      <c r="GT12" s="550"/>
      <c r="GU12" s="550"/>
      <c r="GV12" s="550"/>
      <c r="GW12" s="550"/>
      <c r="GX12" s="550"/>
      <c r="GY12" s="550"/>
      <c r="GZ12" s="550"/>
      <c r="HA12" s="550"/>
      <c r="HB12" s="550"/>
      <c r="HC12" s="550"/>
      <c r="HD12" s="550"/>
      <c r="HE12" s="550"/>
      <c r="HF12" s="550"/>
      <c r="HG12" s="550"/>
      <c r="HH12" s="550"/>
      <c r="HI12" s="550"/>
      <c r="HJ12" s="550"/>
      <c r="HK12" s="550"/>
      <c r="HL12" s="550"/>
      <c r="HM12" s="550"/>
      <c r="HN12" s="550"/>
      <c r="HO12" s="550"/>
      <c r="HP12" s="550"/>
      <c r="HQ12" s="550"/>
      <c r="HR12" s="550"/>
      <c r="HS12" s="550"/>
      <c r="HT12" s="550"/>
      <c r="HU12" s="550"/>
      <c r="HV12" s="550"/>
      <c r="HW12" s="550"/>
    </row>
    <row r="13" spans="1:231" s="552" customFormat="1" ht="18.75">
      <c r="A13" s="537" t="s">
        <v>307</v>
      </c>
      <c r="B13" s="568" t="s">
        <v>177</v>
      </c>
      <c r="C13" s="354"/>
      <c r="D13" s="354">
        <v>1</v>
      </c>
      <c r="E13" s="569"/>
      <c r="F13" s="570"/>
      <c r="G13" s="582">
        <v>2.5</v>
      </c>
      <c r="H13" s="572">
        <v>75</v>
      </c>
      <c r="I13" s="543">
        <v>45</v>
      </c>
      <c r="J13" s="573">
        <v>30</v>
      </c>
      <c r="K13" s="354">
        <v>15</v>
      </c>
      <c r="L13" s="573"/>
      <c r="M13" s="574">
        <v>30</v>
      </c>
      <c r="N13" s="563">
        <v>3</v>
      </c>
      <c r="O13" s="355"/>
      <c r="P13" s="575"/>
      <c r="Q13" s="563"/>
      <c r="R13" s="355"/>
      <c r="S13" s="575"/>
      <c r="T13" s="563"/>
      <c r="U13" s="355"/>
      <c r="V13" s="575"/>
      <c r="W13" s="563"/>
      <c r="X13" s="355"/>
      <c r="Y13" s="564"/>
      <c r="Z13" s="550"/>
      <c r="AA13" s="551" t="s">
        <v>404</v>
      </c>
      <c r="AB13" s="551" t="s">
        <v>405</v>
      </c>
      <c r="AC13" s="551" t="s">
        <v>405</v>
      </c>
      <c r="AD13" s="551" t="s">
        <v>405</v>
      </c>
      <c r="AE13" s="551" t="s">
        <v>405</v>
      </c>
      <c r="AF13" s="551" t="s">
        <v>405</v>
      </c>
      <c r="AG13" s="551" t="s">
        <v>405</v>
      </c>
      <c r="AH13" s="551" t="s">
        <v>405</v>
      </c>
      <c r="AI13" s="551" t="s">
        <v>405</v>
      </c>
      <c r="AJ13" s="551" t="s">
        <v>405</v>
      </c>
      <c r="AK13" s="551" t="s">
        <v>405</v>
      </c>
      <c r="AL13" s="551" t="s">
        <v>405</v>
      </c>
      <c r="AM13" s="550"/>
      <c r="AN13" s="550"/>
      <c r="AO13" s="550"/>
      <c r="AP13" s="550"/>
      <c r="AQ13" s="550"/>
      <c r="AR13" s="550"/>
      <c r="AS13" s="550"/>
      <c r="AT13" s="550"/>
      <c r="AU13" s="550"/>
      <c r="AV13" s="550"/>
      <c r="AW13" s="550"/>
      <c r="AX13" s="550"/>
      <c r="AY13" s="551"/>
      <c r="AZ13" s="550"/>
      <c r="BA13" s="550"/>
      <c r="BB13" s="550"/>
      <c r="BC13" s="550"/>
      <c r="BD13" s="550"/>
      <c r="BE13" s="550"/>
      <c r="BF13" s="550"/>
      <c r="BG13" s="550"/>
      <c r="BH13" s="550"/>
      <c r="BI13" s="550"/>
      <c r="BJ13" s="550"/>
      <c r="BK13" s="550"/>
      <c r="BL13" s="550"/>
      <c r="BM13" s="550"/>
      <c r="BN13" s="550"/>
      <c r="BO13" s="550"/>
      <c r="BP13" s="550"/>
      <c r="BQ13" s="550"/>
      <c r="BR13" s="550"/>
      <c r="BS13" s="550"/>
      <c r="BT13" s="550"/>
      <c r="BU13" s="550"/>
      <c r="BV13" s="550"/>
      <c r="BW13" s="550"/>
      <c r="BX13" s="550"/>
      <c r="BY13" s="550"/>
      <c r="BZ13" s="550"/>
      <c r="CA13" s="550"/>
      <c r="CB13" s="550"/>
      <c r="CC13" s="550"/>
      <c r="CD13" s="550"/>
      <c r="CE13" s="550"/>
      <c r="CF13" s="550"/>
      <c r="CG13" s="550"/>
      <c r="CH13" s="550"/>
      <c r="CI13" s="550"/>
      <c r="CJ13" s="550"/>
      <c r="CK13" s="550"/>
      <c r="CL13" s="550"/>
      <c r="CM13" s="550"/>
      <c r="CN13" s="550"/>
      <c r="CO13" s="550"/>
      <c r="CP13" s="550"/>
      <c r="CQ13" s="550"/>
      <c r="CR13" s="550"/>
      <c r="CS13" s="550"/>
      <c r="CT13" s="550"/>
      <c r="CU13" s="550"/>
      <c r="CV13" s="550"/>
      <c r="CW13" s="550"/>
      <c r="CX13" s="550"/>
      <c r="CY13" s="550"/>
      <c r="CZ13" s="550"/>
      <c r="DA13" s="550"/>
      <c r="DB13" s="550"/>
      <c r="DC13" s="550"/>
      <c r="DD13" s="550"/>
      <c r="DE13" s="550"/>
      <c r="DF13" s="550"/>
      <c r="DG13" s="550"/>
      <c r="DH13" s="550"/>
      <c r="DI13" s="550"/>
      <c r="DJ13" s="550"/>
      <c r="DK13" s="550"/>
      <c r="DL13" s="550"/>
      <c r="DM13" s="550"/>
      <c r="DN13" s="550"/>
      <c r="DO13" s="550"/>
      <c r="DP13" s="550"/>
      <c r="DQ13" s="550"/>
      <c r="DR13" s="550"/>
      <c r="DS13" s="550"/>
      <c r="DT13" s="550"/>
      <c r="DU13" s="550"/>
      <c r="DV13" s="550"/>
      <c r="DW13" s="550"/>
      <c r="DX13" s="550"/>
      <c r="DY13" s="550"/>
      <c r="DZ13" s="550"/>
      <c r="EA13" s="550"/>
      <c r="EB13" s="550"/>
      <c r="EC13" s="550"/>
      <c r="ED13" s="550"/>
      <c r="EE13" s="550"/>
      <c r="EF13" s="550"/>
      <c r="EG13" s="550"/>
      <c r="EH13" s="550"/>
      <c r="EI13" s="550"/>
      <c r="EJ13" s="550"/>
      <c r="EK13" s="550"/>
      <c r="EL13" s="550"/>
      <c r="EM13" s="550"/>
      <c r="EN13" s="550"/>
      <c r="EO13" s="550"/>
      <c r="EP13" s="550"/>
      <c r="EQ13" s="550"/>
      <c r="ER13" s="550"/>
      <c r="ES13" s="550"/>
      <c r="ET13" s="550"/>
      <c r="EU13" s="550"/>
      <c r="EV13" s="550"/>
      <c r="EW13" s="550"/>
      <c r="EX13" s="550"/>
      <c r="EY13" s="550"/>
      <c r="EZ13" s="550"/>
      <c r="FA13" s="550"/>
      <c r="FB13" s="550"/>
      <c r="FC13" s="550"/>
      <c r="FD13" s="550"/>
      <c r="FE13" s="550"/>
      <c r="FF13" s="550"/>
      <c r="FG13" s="550"/>
      <c r="FH13" s="550"/>
      <c r="FI13" s="550"/>
      <c r="FJ13" s="550"/>
      <c r="FK13" s="550"/>
      <c r="FL13" s="550"/>
      <c r="FM13" s="550"/>
      <c r="FN13" s="550"/>
      <c r="FO13" s="550"/>
      <c r="FP13" s="550"/>
      <c r="FQ13" s="550"/>
      <c r="FR13" s="550"/>
      <c r="FS13" s="550"/>
      <c r="FT13" s="550"/>
      <c r="FU13" s="550"/>
      <c r="FV13" s="550"/>
      <c r="FW13" s="550"/>
      <c r="FX13" s="550"/>
      <c r="FY13" s="550"/>
      <c r="FZ13" s="550"/>
      <c r="GA13" s="550"/>
      <c r="GB13" s="550"/>
      <c r="GC13" s="550"/>
      <c r="GD13" s="550"/>
      <c r="GE13" s="550"/>
      <c r="GF13" s="550"/>
      <c r="GG13" s="550"/>
      <c r="GH13" s="550"/>
      <c r="GI13" s="550"/>
      <c r="GJ13" s="550"/>
      <c r="GK13" s="550"/>
      <c r="GL13" s="550"/>
      <c r="GM13" s="550"/>
      <c r="GN13" s="550"/>
      <c r="GO13" s="550"/>
      <c r="GP13" s="550"/>
      <c r="GQ13" s="550"/>
      <c r="GR13" s="550"/>
      <c r="GS13" s="550"/>
      <c r="GT13" s="550"/>
      <c r="GU13" s="550"/>
      <c r="GV13" s="550"/>
      <c r="GW13" s="550"/>
      <c r="GX13" s="550"/>
      <c r="GY13" s="550"/>
      <c r="GZ13" s="550"/>
      <c r="HA13" s="550"/>
      <c r="HB13" s="550"/>
      <c r="HC13" s="550"/>
      <c r="HD13" s="550"/>
      <c r="HE13" s="550"/>
      <c r="HF13" s="550"/>
      <c r="HG13" s="550"/>
      <c r="HH13" s="550"/>
      <c r="HI13" s="550"/>
      <c r="HJ13" s="550"/>
      <c r="HK13" s="550"/>
      <c r="HL13" s="550"/>
      <c r="HM13" s="550"/>
      <c r="HN13" s="550"/>
      <c r="HO13" s="550"/>
      <c r="HP13" s="550"/>
      <c r="HQ13" s="550"/>
      <c r="HR13" s="550"/>
      <c r="HS13" s="550"/>
      <c r="HT13" s="550"/>
      <c r="HU13" s="550"/>
      <c r="HV13" s="550"/>
      <c r="HW13" s="550"/>
    </row>
    <row r="14" spans="1:231" s="552" customFormat="1" ht="18.75">
      <c r="A14" s="539" t="s">
        <v>309</v>
      </c>
      <c r="B14" s="568" t="s">
        <v>180</v>
      </c>
      <c r="C14" s="354">
        <v>1</v>
      </c>
      <c r="D14" s="354"/>
      <c r="E14" s="569"/>
      <c r="F14" s="570"/>
      <c r="G14" s="582">
        <v>6.5</v>
      </c>
      <c r="H14" s="572">
        <v>195</v>
      </c>
      <c r="I14" s="543">
        <v>90</v>
      </c>
      <c r="J14" s="573">
        <v>45</v>
      </c>
      <c r="K14" s="354"/>
      <c r="L14" s="573">
        <v>45</v>
      </c>
      <c r="M14" s="574">
        <v>105</v>
      </c>
      <c r="N14" s="563">
        <v>6</v>
      </c>
      <c r="O14" s="355"/>
      <c r="P14" s="575"/>
      <c r="Q14" s="563"/>
      <c r="R14" s="355"/>
      <c r="S14" s="575"/>
      <c r="T14" s="563"/>
      <c r="U14" s="355"/>
      <c r="V14" s="575"/>
      <c r="W14" s="563"/>
      <c r="X14" s="355"/>
      <c r="Y14" s="564"/>
      <c r="Z14" s="550"/>
      <c r="AA14" s="551" t="s">
        <v>404</v>
      </c>
      <c r="AB14" s="551" t="s">
        <v>405</v>
      </c>
      <c r="AC14" s="551" t="s">
        <v>405</v>
      </c>
      <c r="AD14" s="551" t="s">
        <v>405</v>
      </c>
      <c r="AE14" s="551" t="s">
        <v>405</v>
      </c>
      <c r="AF14" s="551" t="s">
        <v>405</v>
      </c>
      <c r="AG14" s="551" t="s">
        <v>405</v>
      </c>
      <c r="AH14" s="551" t="s">
        <v>405</v>
      </c>
      <c r="AI14" s="551" t="s">
        <v>405</v>
      </c>
      <c r="AJ14" s="551" t="s">
        <v>405</v>
      </c>
      <c r="AK14" s="551" t="s">
        <v>405</v>
      </c>
      <c r="AL14" s="551" t="s">
        <v>405</v>
      </c>
      <c r="AM14" s="550"/>
      <c r="AN14" s="550"/>
      <c r="AO14" s="550"/>
      <c r="AP14" s="550"/>
      <c r="AQ14" s="550"/>
      <c r="AR14" s="550"/>
      <c r="AS14" s="550"/>
      <c r="AT14" s="550"/>
      <c r="AU14" s="550"/>
      <c r="AV14" s="550"/>
      <c r="AW14" s="550"/>
      <c r="AX14" s="550"/>
      <c r="AY14" s="551"/>
      <c r="AZ14" s="550"/>
      <c r="BA14" s="550"/>
      <c r="BB14" s="550"/>
      <c r="BC14" s="550"/>
      <c r="BD14" s="550"/>
      <c r="BE14" s="550"/>
      <c r="BF14" s="550"/>
      <c r="BG14" s="550"/>
      <c r="BH14" s="550"/>
      <c r="BI14" s="550"/>
      <c r="BJ14" s="550"/>
      <c r="BK14" s="550"/>
      <c r="BL14" s="550"/>
      <c r="BM14" s="550"/>
      <c r="BN14" s="550"/>
      <c r="BO14" s="550"/>
      <c r="BP14" s="550"/>
      <c r="BQ14" s="550"/>
      <c r="BR14" s="550"/>
      <c r="BS14" s="550"/>
      <c r="BT14" s="550"/>
      <c r="BU14" s="550"/>
      <c r="BV14" s="550"/>
      <c r="BW14" s="550"/>
      <c r="BX14" s="550"/>
      <c r="BY14" s="550"/>
      <c r="BZ14" s="550"/>
      <c r="CA14" s="550"/>
      <c r="CB14" s="550"/>
      <c r="CC14" s="550"/>
      <c r="CD14" s="550"/>
      <c r="CE14" s="550"/>
      <c r="CF14" s="550"/>
      <c r="CG14" s="550"/>
      <c r="CH14" s="550"/>
      <c r="CI14" s="550"/>
      <c r="CJ14" s="550"/>
      <c r="CK14" s="550"/>
      <c r="CL14" s="550"/>
      <c r="CM14" s="550"/>
      <c r="CN14" s="550"/>
      <c r="CO14" s="550"/>
      <c r="CP14" s="550"/>
      <c r="CQ14" s="550"/>
      <c r="CR14" s="550"/>
      <c r="CS14" s="550"/>
      <c r="CT14" s="550"/>
      <c r="CU14" s="550"/>
      <c r="CV14" s="550"/>
      <c r="CW14" s="550"/>
      <c r="CX14" s="550"/>
      <c r="CY14" s="550"/>
      <c r="CZ14" s="550"/>
      <c r="DA14" s="550"/>
      <c r="DB14" s="550"/>
      <c r="DC14" s="550"/>
      <c r="DD14" s="550"/>
      <c r="DE14" s="550"/>
      <c r="DF14" s="550"/>
      <c r="DG14" s="550"/>
      <c r="DH14" s="550"/>
      <c r="DI14" s="550"/>
      <c r="DJ14" s="550"/>
      <c r="DK14" s="550"/>
      <c r="DL14" s="550"/>
      <c r="DM14" s="550"/>
      <c r="DN14" s="550"/>
      <c r="DO14" s="550"/>
      <c r="DP14" s="550"/>
      <c r="DQ14" s="550"/>
      <c r="DR14" s="550"/>
      <c r="DS14" s="550"/>
      <c r="DT14" s="550"/>
      <c r="DU14" s="550"/>
      <c r="DV14" s="550"/>
      <c r="DW14" s="550"/>
      <c r="DX14" s="550"/>
      <c r="DY14" s="550"/>
      <c r="DZ14" s="550"/>
      <c r="EA14" s="550"/>
      <c r="EB14" s="550"/>
      <c r="EC14" s="550"/>
      <c r="ED14" s="550"/>
      <c r="EE14" s="550"/>
      <c r="EF14" s="550"/>
      <c r="EG14" s="550"/>
      <c r="EH14" s="550"/>
      <c r="EI14" s="550"/>
      <c r="EJ14" s="550"/>
      <c r="EK14" s="550"/>
      <c r="EL14" s="550"/>
      <c r="EM14" s="550"/>
      <c r="EN14" s="550"/>
      <c r="EO14" s="550"/>
      <c r="EP14" s="550"/>
      <c r="EQ14" s="550"/>
      <c r="ER14" s="550"/>
      <c r="ES14" s="550"/>
      <c r="ET14" s="550"/>
      <c r="EU14" s="550"/>
      <c r="EV14" s="550"/>
      <c r="EW14" s="550"/>
      <c r="EX14" s="550"/>
      <c r="EY14" s="550"/>
      <c r="EZ14" s="550"/>
      <c r="FA14" s="550"/>
      <c r="FB14" s="550"/>
      <c r="FC14" s="550"/>
      <c r="FD14" s="550"/>
      <c r="FE14" s="550"/>
      <c r="FF14" s="550"/>
      <c r="FG14" s="550"/>
      <c r="FH14" s="550"/>
      <c r="FI14" s="550"/>
      <c r="FJ14" s="550"/>
      <c r="FK14" s="550"/>
      <c r="FL14" s="550"/>
      <c r="FM14" s="550"/>
      <c r="FN14" s="550"/>
      <c r="FO14" s="550"/>
      <c r="FP14" s="550"/>
      <c r="FQ14" s="550"/>
      <c r="FR14" s="550"/>
      <c r="FS14" s="550"/>
      <c r="FT14" s="550"/>
      <c r="FU14" s="550"/>
      <c r="FV14" s="550"/>
      <c r="FW14" s="550"/>
      <c r="FX14" s="550"/>
      <c r="FY14" s="550"/>
      <c r="FZ14" s="550"/>
      <c r="GA14" s="550"/>
      <c r="GB14" s="550"/>
      <c r="GC14" s="550"/>
      <c r="GD14" s="550"/>
      <c r="GE14" s="550"/>
      <c r="GF14" s="550"/>
      <c r="GG14" s="550"/>
      <c r="GH14" s="550"/>
      <c r="GI14" s="550"/>
      <c r="GJ14" s="550"/>
      <c r="GK14" s="550"/>
      <c r="GL14" s="550"/>
      <c r="GM14" s="550"/>
      <c r="GN14" s="550"/>
      <c r="GO14" s="550"/>
      <c r="GP14" s="550"/>
      <c r="GQ14" s="550"/>
      <c r="GR14" s="550"/>
      <c r="GS14" s="550"/>
      <c r="GT14" s="550"/>
      <c r="GU14" s="550"/>
      <c r="GV14" s="550"/>
      <c r="GW14" s="550"/>
      <c r="GX14" s="550"/>
      <c r="GY14" s="550"/>
      <c r="GZ14" s="550"/>
      <c r="HA14" s="550"/>
      <c r="HB14" s="550"/>
      <c r="HC14" s="550"/>
      <c r="HD14" s="550"/>
      <c r="HE14" s="550"/>
      <c r="HF14" s="550"/>
      <c r="HG14" s="550"/>
      <c r="HH14" s="550"/>
      <c r="HI14" s="550"/>
      <c r="HJ14" s="550"/>
      <c r="HK14" s="550"/>
      <c r="HL14" s="550"/>
      <c r="HM14" s="550"/>
      <c r="HN14" s="550"/>
      <c r="HO14" s="550"/>
      <c r="HP14" s="550"/>
      <c r="HQ14" s="550"/>
      <c r="HR14" s="550"/>
      <c r="HS14" s="550"/>
      <c r="HT14" s="550"/>
      <c r="HU14" s="550"/>
      <c r="HV14" s="550"/>
      <c r="HW14" s="550"/>
    </row>
    <row r="15" spans="1:231" s="552" customFormat="1" ht="19.5">
      <c r="A15" s="583" t="s">
        <v>225</v>
      </c>
      <c r="B15" s="584" t="s">
        <v>196</v>
      </c>
      <c r="C15" s="585"/>
      <c r="D15" s="585">
        <v>1</v>
      </c>
      <c r="E15" s="585"/>
      <c r="F15" s="586"/>
      <c r="G15" s="587">
        <v>4</v>
      </c>
      <c r="H15" s="588">
        <v>120</v>
      </c>
      <c r="I15" s="585">
        <v>60</v>
      </c>
      <c r="J15" s="585">
        <v>30</v>
      </c>
      <c r="K15" s="585">
        <v>30</v>
      </c>
      <c r="L15" s="585"/>
      <c r="M15" s="589">
        <v>60</v>
      </c>
      <c r="N15" s="590">
        <v>4</v>
      </c>
      <c r="O15" s="585"/>
      <c r="P15" s="591"/>
      <c r="Q15" s="590"/>
      <c r="R15" s="585"/>
      <c r="S15" s="591"/>
      <c r="T15" s="590"/>
      <c r="U15" s="585"/>
      <c r="V15" s="591"/>
      <c r="W15" s="590"/>
      <c r="X15" s="585"/>
      <c r="Y15" s="592"/>
      <c r="Z15" s="550"/>
      <c r="AA15" s="593" t="s">
        <v>404</v>
      </c>
      <c r="AB15" s="593" t="s">
        <v>405</v>
      </c>
      <c r="AC15" s="593" t="s">
        <v>405</v>
      </c>
      <c r="AD15" s="593" t="s">
        <v>405</v>
      </c>
      <c r="AE15" s="593" t="s">
        <v>405</v>
      </c>
      <c r="AF15" s="593" t="s">
        <v>405</v>
      </c>
      <c r="AG15" s="593" t="s">
        <v>405</v>
      </c>
      <c r="AH15" s="593" t="s">
        <v>405</v>
      </c>
      <c r="AI15" s="593" t="s">
        <v>405</v>
      </c>
      <c r="AJ15" s="593" t="s">
        <v>405</v>
      </c>
      <c r="AK15" s="593" t="s">
        <v>405</v>
      </c>
      <c r="AL15" s="593" t="s">
        <v>405</v>
      </c>
      <c r="AM15" s="550"/>
      <c r="AN15" s="550"/>
      <c r="AO15" s="550"/>
      <c r="AP15" s="550"/>
      <c r="AQ15" s="550"/>
      <c r="AR15" s="550"/>
      <c r="AS15" s="550"/>
      <c r="AT15" s="550"/>
      <c r="AU15" s="550"/>
      <c r="AV15" s="550"/>
      <c r="AW15" s="550"/>
      <c r="AX15" s="550"/>
      <c r="AY15" s="593"/>
      <c r="AZ15" s="550"/>
      <c r="BA15" s="550"/>
      <c r="BB15" s="550"/>
      <c r="BC15" s="550"/>
      <c r="BD15" s="550"/>
      <c r="BE15" s="550"/>
      <c r="BF15" s="550"/>
      <c r="BG15" s="550"/>
      <c r="BH15" s="550"/>
      <c r="BI15" s="550"/>
      <c r="BJ15" s="550"/>
      <c r="BK15" s="550"/>
      <c r="BL15" s="550"/>
      <c r="BM15" s="550"/>
      <c r="BN15" s="550"/>
      <c r="BO15" s="550"/>
      <c r="BP15" s="550"/>
      <c r="BQ15" s="550"/>
      <c r="BR15" s="550"/>
      <c r="BS15" s="550"/>
      <c r="BT15" s="550"/>
      <c r="BU15" s="550"/>
      <c r="BV15" s="550"/>
      <c r="BW15" s="550"/>
      <c r="BX15" s="550"/>
      <c r="BY15" s="550"/>
      <c r="BZ15" s="550"/>
      <c r="CA15" s="550"/>
      <c r="CB15" s="550"/>
      <c r="CC15" s="550"/>
      <c r="CD15" s="550"/>
      <c r="CE15" s="550"/>
      <c r="CF15" s="550"/>
      <c r="CG15" s="550"/>
      <c r="CH15" s="550"/>
      <c r="CI15" s="550"/>
      <c r="CJ15" s="550"/>
      <c r="CK15" s="550"/>
      <c r="CL15" s="550"/>
      <c r="CM15" s="550"/>
      <c r="CN15" s="550"/>
      <c r="CO15" s="550"/>
      <c r="CP15" s="550"/>
      <c r="CQ15" s="550"/>
      <c r="CR15" s="550"/>
      <c r="CS15" s="550"/>
      <c r="CT15" s="550"/>
      <c r="CU15" s="550"/>
      <c r="CV15" s="550"/>
      <c r="CW15" s="550"/>
      <c r="CX15" s="550"/>
      <c r="CY15" s="550"/>
      <c r="CZ15" s="550"/>
      <c r="DA15" s="550"/>
      <c r="DB15" s="550"/>
      <c r="DC15" s="550"/>
      <c r="DD15" s="550"/>
      <c r="DE15" s="550"/>
      <c r="DF15" s="550"/>
      <c r="DG15" s="550"/>
      <c r="DH15" s="550"/>
      <c r="DI15" s="550"/>
      <c r="DJ15" s="550"/>
      <c r="DK15" s="550"/>
      <c r="DL15" s="550"/>
      <c r="DM15" s="550"/>
      <c r="DN15" s="550"/>
      <c r="DO15" s="550"/>
      <c r="DP15" s="550"/>
      <c r="DQ15" s="550"/>
      <c r="DR15" s="550"/>
      <c r="DS15" s="550"/>
      <c r="DT15" s="550"/>
      <c r="DU15" s="550"/>
      <c r="DV15" s="550"/>
      <c r="DW15" s="550"/>
      <c r="DX15" s="550"/>
      <c r="DY15" s="550"/>
      <c r="DZ15" s="550"/>
      <c r="EA15" s="550"/>
      <c r="EB15" s="550"/>
      <c r="EC15" s="550"/>
      <c r="ED15" s="550"/>
      <c r="EE15" s="550"/>
      <c r="EF15" s="550"/>
      <c r="EG15" s="550"/>
      <c r="EH15" s="550"/>
      <c r="EI15" s="550"/>
      <c r="EJ15" s="550"/>
      <c r="EK15" s="550"/>
      <c r="EL15" s="550"/>
      <c r="EM15" s="550"/>
      <c r="EN15" s="550"/>
      <c r="EO15" s="550"/>
      <c r="EP15" s="550"/>
      <c r="EQ15" s="550"/>
      <c r="ER15" s="550"/>
      <c r="ES15" s="550"/>
      <c r="ET15" s="550"/>
      <c r="EU15" s="550"/>
      <c r="EV15" s="550"/>
      <c r="EW15" s="550"/>
      <c r="EX15" s="550"/>
      <c r="EY15" s="550"/>
      <c r="EZ15" s="550"/>
      <c r="FA15" s="550"/>
      <c r="FB15" s="550"/>
      <c r="FC15" s="550"/>
      <c r="FD15" s="550"/>
      <c r="FE15" s="550"/>
      <c r="FF15" s="550"/>
      <c r="FG15" s="550"/>
      <c r="FH15" s="550"/>
      <c r="FI15" s="550"/>
      <c r="FJ15" s="550"/>
      <c r="FK15" s="550"/>
      <c r="FL15" s="550"/>
      <c r="FM15" s="550"/>
      <c r="FN15" s="550"/>
      <c r="FO15" s="550"/>
      <c r="FP15" s="550"/>
      <c r="FQ15" s="550"/>
      <c r="FR15" s="550"/>
      <c r="FS15" s="550"/>
      <c r="FT15" s="550"/>
      <c r="FU15" s="550"/>
      <c r="FV15" s="550"/>
      <c r="FW15" s="550"/>
      <c r="FX15" s="550"/>
      <c r="FY15" s="550"/>
      <c r="FZ15" s="550"/>
      <c r="GA15" s="550"/>
      <c r="GB15" s="550"/>
      <c r="GC15" s="550"/>
      <c r="GD15" s="550"/>
      <c r="GE15" s="550"/>
      <c r="GF15" s="550"/>
      <c r="GG15" s="550"/>
      <c r="GH15" s="550"/>
      <c r="GI15" s="550"/>
      <c r="GJ15" s="550"/>
      <c r="GK15" s="550"/>
      <c r="GL15" s="550"/>
      <c r="GM15" s="550"/>
      <c r="GN15" s="550"/>
      <c r="GO15" s="550"/>
      <c r="GP15" s="550"/>
      <c r="GQ15" s="550"/>
      <c r="GR15" s="550"/>
      <c r="GS15" s="550"/>
      <c r="GT15" s="550"/>
      <c r="GU15" s="550"/>
      <c r="GV15" s="550"/>
      <c r="GW15" s="550"/>
      <c r="GX15" s="550"/>
      <c r="GY15" s="550"/>
      <c r="GZ15" s="550"/>
      <c r="HA15" s="550"/>
      <c r="HB15" s="550"/>
      <c r="HC15" s="550"/>
      <c r="HD15" s="550"/>
      <c r="HE15" s="550"/>
      <c r="HF15" s="550"/>
      <c r="HG15" s="550"/>
      <c r="HH15" s="550"/>
      <c r="HI15" s="550"/>
      <c r="HJ15" s="550"/>
      <c r="HK15" s="550"/>
      <c r="HL15" s="550"/>
      <c r="HM15" s="550"/>
      <c r="HN15" s="550"/>
      <c r="HO15" s="550"/>
      <c r="HP15" s="550"/>
      <c r="HQ15" s="550"/>
      <c r="HR15" s="550"/>
      <c r="HS15" s="550"/>
      <c r="HT15" s="550"/>
      <c r="HU15" s="550"/>
      <c r="HV15" s="550"/>
      <c r="HW15" s="550"/>
    </row>
    <row r="16" spans="1:51" s="552" customFormat="1" ht="18.75">
      <c r="A16" s="353"/>
      <c r="B16" s="594" t="s">
        <v>265</v>
      </c>
      <c r="C16" s="595">
        <v>2</v>
      </c>
      <c r="D16" s="596">
        <v>6</v>
      </c>
      <c r="E16" s="596"/>
      <c r="F16" s="595"/>
      <c r="G16" s="595"/>
      <c r="H16" s="595"/>
      <c r="I16" s="594"/>
      <c r="J16" s="594"/>
      <c r="K16" s="594"/>
      <c r="L16" s="594"/>
      <c r="M16" s="594"/>
      <c r="N16" s="594">
        <f>SUM(N8:N15)</f>
        <v>28</v>
      </c>
      <c r="O16" s="594"/>
      <c r="P16" s="594"/>
      <c r="Q16" s="594"/>
      <c r="R16" s="594"/>
      <c r="S16" s="594"/>
      <c r="T16" s="594"/>
      <c r="U16" s="594"/>
      <c r="V16" s="594"/>
      <c r="W16" s="594"/>
      <c r="X16" s="594"/>
      <c r="Y16" s="594"/>
      <c r="Z16" s="594"/>
      <c r="AA16" s="594"/>
      <c r="AB16" s="594"/>
      <c r="AC16" s="594"/>
      <c r="AD16" s="594"/>
      <c r="AE16" s="594"/>
      <c r="AF16" s="594"/>
      <c r="AG16" s="594"/>
      <c r="AH16" s="594"/>
      <c r="AI16" s="594"/>
      <c r="AJ16" s="594"/>
      <c r="AK16" s="594"/>
      <c r="AL16" s="594"/>
      <c r="AM16" s="594"/>
      <c r="AN16" s="594"/>
      <c r="AO16" s="594"/>
      <c r="AP16" s="594"/>
      <c r="AQ16" s="594"/>
      <c r="AR16" s="594"/>
      <c r="AS16" s="594"/>
      <c r="AT16" s="594"/>
      <c r="AU16" s="594"/>
      <c r="AV16" s="594"/>
      <c r="AW16" s="594"/>
      <c r="AX16" s="594"/>
      <c r="AY16" s="594"/>
    </row>
  </sheetData>
  <sheetProtection selectLockedCells="1" selectUnlockedCells="1"/>
  <mergeCells count="30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Y2:AY7"/>
    <mergeCell ref="AO7:AQ7"/>
    <mergeCell ref="AR7:AT7"/>
    <mergeCell ref="AU7:AW7"/>
    <mergeCell ref="F5:F7"/>
    <mergeCell ref="J5:J7"/>
    <mergeCell ref="K5:K7"/>
    <mergeCell ref="L5:L7"/>
    <mergeCell ref="N6:Y6"/>
    <mergeCell ref="AL7:AN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7"/>
  <sheetViews>
    <sheetView view="pageBreakPreview" zoomScale="70" zoomScaleNormal="50" zoomScaleSheetLayoutView="70" zoomScalePageLayoutView="0" workbookViewId="0" topLeftCell="A1">
      <selection activeCell="B9" sqref="B9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hidden="1" customWidth="1"/>
    <col min="8" max="8" width="10.375" style="11" hidden="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hidden="1" customWidth="1"/>
    <col min="14" max="14" width="5.875" style="10" hidden="1" customWidth="1"/>
    <col min="15" max="15" width="11.625" style="10" customWidth="1"/>
    <col min="16" max="16" width="6.25390625" style="10" hidden="1" customWidth="1"/>
    <col min="17" max="17" width="7.625" style="10" hidden="1" customWidth="1"/>
    <col min="18" max="21" width="6.25390625" style="10" hidden="1" customWidth="1"/>
    <col min="22" max="22" width="7.625" style="10" hidden="1" customWidth="1"/>
    <col min="23" max="25" width="6.25390625" style="10" hidden="1" customWidth="1"/>
    <col min="26" max="26" width="8.75390625" style="10" hidden="1" customWidth="1"/>
    <col min="27" max="27" width="10.25390625" style="10" hidden="1" customWidth="1"/>
    <col min="28" max="50" width="0" style="10" hidden="1" customWidth="1"/>
    <col min="51" max="51" width="37.75390625" style="10" customWidth="1"/>
    <col min="52" max="16384" width="9.125" style="10" customWidth="1"/>
  </cols>
  <sheetData>
    <row r="1" spans="1:25" s="13" customFormat="1" ht="19.5" thickBot="1">
      <c r="A1" s="1096" t="s">
        <v>409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8"/>
    </row>
    <row r="2" spans="1:51" s="13" customFormat="1" ht="12.75" customHeight="1">
      <c r="A2" s="1084" t="s">
        <v>32</v>
      </c>
      <c r="B2" s="1042" t="s">
        <v>101</v>
      </c>
      <c r="C2" s="1028" t="s">
        <v>355</v>
      </c>
      <c r="D2" s="1029"/>
      <c r="E2" s="1030"/>
      <c r="F2" s="1031"/>
      <c r="G2" s="1026" t="s">
        <v>102</v>
      </c>
      <c r="H2" s="1118" t="s">
        <v>108</v>
      </c>
      <c r="I2" s="1119"/>
      <c r="J2" s="1119"/>
      <c r="K2" s="1119"/>
      <c r="L2" s="1119"/>
      <c r="M2" s="1120"/>
      <c r="N2" s="1039"/>
      <c r="O2" s="1040"/>
      <c r="P2" s="1040"/>
      <c r="Q2" s="1040"/>
      <c r="R2" s="1040"/>
      <c r="S2" s="1040"/>
      <c r="T2" s="1040"/>
      <c r="U2" s="1040"/>
      <c r="V2" s="1040"/>
      <c r="W2" s="1040"/>
      <c r="X2" s="1040"/>
      <c r="Y2" s="1041"/>
      <c r="Z2" s="41"/>
      <c r="AY2" s="1126" t="s">
        <v>406</v>
      </c>
    </row>
    <row r="3" spans="1:51" s="13" customFormat="1" ht="12.75" customHeight="1">
      <c r="A3" s="1085"/>
      <c r="B3" s="1043"/>
      <c r="C3" s="1032"/>
      <c r="D3" s="1033"/>
      <c r="E3" s="1034"/>
      <c r="F3" s="1035"/>
      <c r="G3" s="1027"/>
      <c r="H3" s="1080" t="s">
        <v>109</v>
      </c>
      <c r="I3" s="1109" t="s">
        <v>112</v>
      </c>
      <c r="J3" s="1110"/>
      <c r="K3" s="1110"/>
      <c r="L3" s="1111"/>
      <c r="M3" s="1124" t="s">
        <v>115</v>
      </c>
      <c r="N3" s="1099" t="s">
        <v>34</v>
      </c>
      <c r="O3" s="1100"/>
      <c r="P3" s="1101"/>
      <c r="Q3" s="1105" t="s">
        <v>35</v>
      </c>
      <c r="R3" s="1100"/>
      <c r="S3" s="1101"/>
      <c r="T3" s="1105" t="s">
        <v>36</v>
      </c>
      <c r="U3" s="1100"/>
      <c r="V3" s="1101"/>
      <c r="W3" s="1105" t="s">
        <v>37</v>
      </c>
      <c r="X3" s="1100"/>
      <c r="Y3" s="1107"/>
      <c r="AY3" s="1126"/>
    </row>
    <row r="4" spans="1:51" s="13" customFormat="1" ht="18.75" customHeight="1">
      <c r="A4" s="1085"/>
      <c r="B4" s="1043"/>
      <c r="C4" s="1025" t="s">
        <v>103</v>
      </c>
      <c r="D4" s="1025" t="s">
        <v>104</v>
      </c>
      <c r="E4" s="1115" t="s">
        <v>105</v>
      </c>
      <c r="F4" s="1125"/>
      <c r="G4" s="1027"/>
      <c r="H4" s="1080"/>
      <c r="I4" s="1025" t="s">
        <v>110</v>
      </c>
      <c r="J4" s="1115" t="s">
        <v>111</v>
      </c>
      <c r="K4" s="1116"/>
      <c r="L4" s="1117"/>
      <c r="M4" s="1124"/>
      <c r="N4" s="1102"/>
      <c r="O4" s="1103"/>
      <c r="P4" s="1104"/>
      <c r="Q4" s="1106"/>
      <c r="R4" s="1103"/>
      <c r="S4" s="1104"/>
      <c r="T4" s="1106"/>
      <c r="U4" s="1103"/>
      <c r="V4" s="1104"/>
      <c r="W4" s="1106"/>
      <c r="X4" s="1103"/>
      <c r="Y4" s="1108"/>
      <c r="AY4" s="1126"/>
    </row>
    <row r="5" spans="1:51" s="13" customFormat="1" ht="15.75">
      <c r="A5" s="1085"/>
      <c r="B5" s="1043"/>
      <c r="C5" s="1025"/>
      <c r="D5" s="1025"/>
      <c r="E5" s="1036" t="s">
        <v>106</v>
      </c>
      <c r="F5" s="1112" t="s">
        <v>107</v>
      </c>
      <c r="G5" s="1027"/>
      <c r="H5" s="1080"/>
      <c r="I5" s="1025"/>
      <c r="J5" s="1036" t="s">
        <v>33</v>
      </c>
      <c r="K5" s="1036" t="s">
        <v>113</v>
      </c>
      <c r="L5" s="1036" t="s">
        <v>114</v>
      </c>
      <c r="M5" s="1124"/>
      <c r="N5" s="109">
        <v>1</v>
      </c>
      <c r="O5" s="15" t="s">
        <v>360</v>
      </c>
      <c r="P5" s="15" t="s">
        <v>356</v>
      </c>
      <c r="Q5" s="15">
        <v>3</v>
      </c>
      <c r="R5" s="15" t="s">
        <v>359</v>
      </c>
      <c r="S5" s="15" t="s">
        <v>361</v>
      </c>
      <c r="T5" s="15">
        <v>5</v>
      </c>
      <c r="U5" s="15" t="s">
        <v>362</v>
      </c>
      <c r="V5" s="15" t="s">
        <v>363</v>
      </c>
      <c r="W5" s="15">
        <v>7</v>
      </c>
      <c r="X5" s="15" t="s">
        <v>364</v>
      </c>
      <c r="Y5" s="30" t="s">
        <v>358</v>
      </c>
      <c r="AY5" s="1126"/>
    </row>
    <row r="6" spans="1:51" s="13" customFormat="1" ht="21" customHeight="1" thickBot="1">
      <c r="A6" s="1085"/>
      <c r="B6" s="1043"/>
      <c r="C6" s="1025"/>
      <c r="D6" s="1025"/>
      <c r="E6" s="1037"/>
      <c r="F6" s="1113"/>
      <c r="G6" s="1027"/>
      <c r="H6" s="1080"/>
      <c r="I6" s="1025"/>
      <c r="J6" s="1037"/>
      <c r="K6" s="1037"/>
      <c r="L6" s="1037"/>
      <c r="M6" s="1124"/>
      <c r="N6" s="1121"/>
      <c r="O6" s="1110"/>
      <c r="P6" s="1110"/>
      <c r="Q6" s="1110"/>
      <c r="R6" s="1110"/>
      <c r="S6" s="1110"/>
      <c r="T6" s="1110"/>
      <c r="U6" s="1110"/>
      <c r="V6" s="1110"/>
      <c r="W6" s="1110"/>
      <c r="X6" s="1110"/>
      <c r="Y6" s="1122"/>
      <c r="AY6" s="1126"/>
    </row>
    <row r="7" spans="1:51" s="13" customFormat="1" ht="36.75" customHeight="1">
      <c r="A7" s="1129"/>
      <c r="B7" s="1043"/>
      <c r="C7" s="1036"/>
      <c r="D7" s="1036"/>
      <c r="E7" s="1037"/>
      <c r="F7" s="1113"/>
      <c r="G7" s="1130"/>
      <c r="H7" s="1131"/>
      <c r="I7" s="1036"/>
      <c r="J7" s="1037"/>
      <c r="K7" s="1037"/>
      <c r="L7" s="1037"/>
      <c r="M7" s="1112"/>
      <c r="N7" s="597">
        <v>15</v>
      </c>
      <c r="O7" s="598"/>
      <c r="P7" s="599">
        <v>9</v>
      </c>
      <c r="Q7" s="597">
        <v>15</v>
      </c>
      <c r="R7" s="598">
        <v>9</v>
      </c>
      <c r="S7" s="599">
        <v>9</v>
      </c>
      <c r="T7" s="597">
        <v>15</v>
      </c>
      <c r="U7" s="598">
        <v>9</v>
      </c>
      <c r="V7" s="599">
        <v>9</v>
      </c>
      <c r="W7" s="597">
        <v>15</v>
      </c>
      <c r="X7" s="598">
        <v>9</v>
      </c>
      <c r="Y7" s="599">
        <v>8</v>
      </c>
      <c r="AK7" s="600"/>
      <c r="AL7" s="1128" t="s">
        <v>34</v>
      </c>
      <c r="AM7" s="1128"/>
      <c r="AN7" s="1128"/>
      <c r="AO7" s="1128" t="s">
        <v>35</v>
      </c>
      <c r="AP7" s="1128"/>
      <c r="AQ7" s="1128"/>
      <c r="AR7" s="1128" t="s">
        <v>36</v>
      </c>
      <c r="AS7" s="1128"/>
      <c r="AT7" s="1128"/>
      <c r="AU7" s="1128" t="s">
        <v>37</v>
      </c>
      <c r="AV7" s="1128"/>
      <c r="AW7" s="1128"/>
      <c r="AY7" s="1127"/>
    </row>
    <row r="8" spans="1:231" s="552" customFormat="1" ht="37.5">
      <c r="A8" s="615" t="s">
        <v>124</v>
      </c>
      <c r="B8" s="616" t="s">
        <v>39</v>
      </c>
      <c r="C8" s="543"/>
      <c r="D8" s="617"/>
      <c r="E8" s="617"/>
      <c r="F8" s="618"/>
      <c r="G8" s="619">
        <v>1.5</v>
      </c>
      <c r="H8" s="543">
        <v>45</v>
      </c>
      <c r="I8" s="543">
        <v>18</v>
      </c>
      <c r="J8" s="543"/>
      <c r="K8" s="543"/>
      <c r="L8" s="543">
        <v>18</v>
      </c>
      <c r="M8" s="543">
        <v>27</v>
      </c>
      <c r="N8" s="577"/>
      <c r="O8" s="577">
        <v>2</v>
      </c>
      <c r="P8" s="577"/>
      <c r="Q8" s="543"/>
      <c r="R8" s="543"/>
      <c r="S8" s="543"/>
      <c r="T8" s="620"/>
      <c r="U8" s="543"/>
      <c r="V8" s="543"/>
      <c r="W8" s="543"/>
      <c r="X8" s="543"/>
      <c r="Y8" s="543"/>
      <c r="Z8" s="551"/>
      <c r="AA8" s="551" t="s">
        <v>405</v>
      </c>
      <c r="AB8" s="551" t="s">
        <v>404</v>
      </c>
      <c r="AC8" s="551" t="s">
        <v>405</v>
      </c>
      <c r="AD8" s="551" t="s">
        <v>405</v>
      </c>
      <c r="AE8" s="551" t="s">
        <v>405</v>
      </c>
      <c r="AF8" s="551" t="s">
        <v>405</v>
      </c>
      <c r="AG8" s="551" t="s">
        <v>405</v>
      </c>
      <c r="AH8" s="551" t="s">
        <v>405</v>
      </c>
      <c r="AI8" s="551" t="s">
        <v>405</v>
      </c>
      <c r="AJ8" s="551" t="s">
        <v>405</v>
      </c>
      <c r="AK8" s="551" t="s">
        <v>405</v>
      </c>
      <c r="AL8" s="551" t="s">
        <v>405</v>
      </c>
      <c r="AM8" s="551"/>
      <c r="AN8" s="551"/>
      <c r="AO8" s="551"/>
      <c r="AP8" s="551"/>
      <c r="AQ8" s="551"/>
      <c r="AR8" s="551"/>
      <c r="AS8" s="551"/>
      <c r="AT8" s="551"/>
      <c r="AU8" s="551"/>
      <c r="AV8" s="551"/>
      <c r="AW8" s="551"/>
      <c r="AX8" s="551"/>
      <c r="AY8" s="551"/>
      <c r="AZ8" s="550"/>
      <c r="BA8" s="550"/>
      <c r="BB8" s="550"/>
      <c r="BC8" s="550"/>
      <c r="BD8" s="550"/>
      <c r="BE8" s="550"/>
      <c r="BF8" s="550"/>
      <c r="BG8" s="550"/>
      <c r="BH8" s="550"/>
      <c r="BI8" s="550"/>
      <c r="BJ8" s="550"/>
      <c r="BK8" s="550"/>
      <c r="BL8" s="550"/>
      <c r="BM8" s="550"/>
      <c r="BN8" s="550"/>
      <c r="BO8" s="550"/>
      <c r="BP8" s="550"/>
      <c r="BQ8" s="550"/>
      <c r="BR8" s="550"/>
      <c r="BS8" s="550"/>
      <c r="BT8" s="550"/>
      <c r="BU8" s="550"/>
      <c r="BV8" s="550"/>
      <c r="BW8" s="550"/>
      <c r="BX8" s="550"/>
      <c r="BY8" s="550"/>
      <c r="BZ8" s="550"/>
      <c r="CA8" s="550"/>
      <c r="CB8" s="550"/>
      <c r="CC8" s="550"/>
      <c r="CD8" s="550"/>
      <c r="CE8" s="550"/>
      <c r="CF8" s="550"/>
      <c r="CG8" s="550"/>
      <c r="CH8" s="550"/>
      <c r="CI8" s="550"/>
      <c r="CJ8" s="550"/>
      <c r="CK8" s="550"/>
      <c r="CL8" s="550"/>
      <c r="CM8" s="550"/>
      <c r="CN8" s="550"/>
      <c r="CO8" s="550"/>
      <c r="CP8" s="550"/>
      <c r="CQ8" s="550"/>
      <c r="CR8" s="550"/>
      <c r="CS8" s="550"/>
      <c r="CT8" s="550"/>
      <c r="CU8" s="550"/>
      <c r="CV8" s="550"/>
      <c r="CW8" s="550"/>
      <c r="CX8" s="550"/>
      <c r="CY8" s="550"/>
      <c r="CZ8" s="550"/>
      <c r="DA8" s="550"/>
      <c r="DB8" s="550"/>
      <c r="DC8" s="550"/>
      <c r="DD8" s="550"/>
      <c r="DE8" s="550"/>
      <c r="DF8" s="550"/>
      <c r="DG8" s="550"/>
      <c r="DH8" s="550"/>
      <c r="DI8" s="550"/>
      <c r="DJ8" s="550"/>
      <c r="DK8" s="550"/>
      <c r="DL8" s="550"/>
      <c r="DM8" s="550"/>
      <c r="DN8" s="550"/>
      <c r="DO8" s="550"/>
      <c r="DP8" s="550"/>
      <c r="DQ8" s="550"/>
      <c r="DR8" s="550"/>
      <c r="DS8" s="550"/>
      <c r="DT8" s="550"/>
      <c r="DU8" s="550"/>
      <c r="DV8" s="550"/>
      <c r="DW8" s="550"/>
      <c r="DX8" s="550"/>
      <c r="DY8" s="550"/>
      <c r="DZ8" s="550"/>
      <c r="EA8" s="550"/>
      <c r="EB8" s="550"/>
      <c r="EC8" s="550"/>
      <c r="ED8" s="550"/>
      <c r="EE8" s="550"/>
      <c r="EF8" s="550"/>
      <c r="EG8" s="550"/>
      <c r="EH8" s="550"/>
      <c r="EI8" s="550"/>
      <c r="EJ8" s="550"/>
      <c r="EK8" s="550"/>
      <c r="EL8" s="550"/>
      <c r="EM8" s="550"/>
      <c r="EN8" s="550"/>
      <c r="EO8" s="550"/>
      <c r="EP8" s="550"/>
      <c r="EQ8" s="550"/>
      <c r="ER8" s="550"/>
      <c r="ES8" s="550"/>
      <c r="ET8" s="550"/>
      <c r="EU8" s="550"/>
      <c r="EV8" s="550"/>
      <c r="EW8" s="550"/>
      <c r="EX8" s="550"/>
      <c r="EY8" s="550"/>
      <c r="EZ8" s="550"/>
      <c r="FA8" s="550"/>
      <c r="FB8" s="550"/>
      <c r="FC8" s="550"/>
      <c r="FD8" s="550"/>
      <c r="FE8" s="550"/>
      <c r="FF8" s="550"/>
      <c r="FG8" s="550"/>
      <c r="FH8" s="550"/>
      <c r="FI8" s="550"/>
      <c r="FJ8" s="550"/>
      <c r="FK8" s="550"/>
      <c r="FL8" s="550"/>
      <c r="FM8" s="550"/>
      <c r="FN8" s="550"/>
      <c r="FO8" s="550"/>
      <c r="FP8" s="550"/>
      <c r="FQ8" s="550"/>
      <c r="FR8" s="550"/>
      <c r="FS8" s="550"/>
      <c r="FT8" s="550"/>
      <c r="FU8" s="550"/>
      <c r="FV8" s="550"/>
      <c r="FW8" s="550"/>
      <c r="FX8" s="550"/>
      <c r="FY8" s="550"/>
      <c r="FZ8" s="550"/>
      <c r="GA8" s="550"/>
      <c r="GB8" s="550"/>
      <c r="GC8" s="550"/>
      <c r="GD8" s="550"/>
      <c r="GE8" s="550"/>
      <c r="GF8" s="550"/>
      <c r="GG8" s="550"/>
      <c r="GH8" s="550"/>
      <c r="GI8" s="550"/>
      <c r="GJ8" s="550"/>
      <c r="GK8" s="550"/>
      <c r="GL8" s="550"/>
      <c r="GM8" s="550"/>
      <c r="GN8" s="550"/>
      <c r="GO8" s="550"/>
      <c r="GP8" s="550"/>
      <c r="GQ8" s="550"/>
      <c r="GR8" s="550"/>
      <c r="GS8" s="550"/>
      <c r="GT8" s="550"/>
      <c r="GU8" s="550"/>
      <c r="GV8" s="550"/>
      <c r="GW8" s="550"/>
      <c r="GX8" s="550"/>
      <c r="GY8" s="550"/>
      <c r="GZ8" s="550"/>
      <c r="HA8" s="550"/>
      <c r="HB8" s="550"/>
      <c r="HC8" s="550"/>
      <c r="HD8" s="550"/>
      <c r="HE8" s="550"/>
      <c r="HF8" s="550"/>
      <c r="HG8" s="550"/>
      <c r="HH8" s="550"/>
      <c r="HI8" s="550"/>
      <c r="HJ8" s="550"/>
      <c r="HK8" s="550"/>
      <c r="HL8" s="550"/>
      <c r="HM8" s="550"/>
      <c r="HN8" s="550"/>
      <c r="HO8" s="550"/>
      <c r="HP8" s="550"/>
      <c r="HQ8" s="550"/>
      <c r="HR8" s="550"/>
      <c r="HS8" s="550"/>
      <c r="HT8" s="550"/>
      <c r="HU8" s="550"/>
      <c r="HV8" s="550"/>
      <c r="HW8" s="550"/>
    </row>
    <row r="9" spans="1:231" s="552" customFormat="1" ht="18.75">
      <c r="A9" s="615" t="s">
        <v>132</v>
      </c>
      <c r="B9" s="621" t="s">
        <v>46</v>
      </c>
      <c r="C9" s="622"/>
      <c r="D9" s="617"/>
      <c r="E9" s="617"/>
      <c r="F9" s="618"/>
      <c r="G9" s="619">
        <v>2</v>
      </c>
      <c r="H9" s="543">
        <v>60</v>
      </c>
      <c r="I9" s="623">
        <v>36</v>
      </c>
      <c r="J9" s="543"/>
      <c r="K9" s="543"/>
      <c r="L9" s="543">
        <v>36</v>
      </c>
      <c r="M9" s="623">
        <v>24</v>
      </c>
      <c r="N9" s="355"/>
      <c r="O9" s="355">
        <v>4</v>
      </c>
      <c r="P9" s="355"/>
      <c r="Q9" s="355"/>
      <c r="R9" s="355"/>
      <c r="S9" s="355"/>
      <c r="T9" s="355"/>
      <c r="U9" s="355"/>
      <c r="V9" s="355"/>
      <c r="W9" s="355"/>
      <c r="X9" s="355"/>
      <c r="Y9" s="543"/>
      <c r="Z9" s="551"/>
      <c r="AA9" s="551" t="s">
        <v>405</v>
      </c>
      <c r="AB9" s="551" t="s">
        <v>404</v>
      </c>
      <c r="AC9" s="551" t="s">
        <v>405</v>
      </c>
      <c r="AD9" s="551" t="s">
        <v>405</v>
      </c>
      <c r="AE9" s="551" t="s">
        <v>405</v>
      </c>
      <c r="AF9" s="551" t="s">
        <v>405</v>
      </c>
      <c r="AG9" s="551" t="s">
        <v>405</v>
      </c>
      <c r="AH9" s="551" t="s">
        <v>405</v>
      </c>
      <c r="AI9" s="551" t="s">
        <v>405</v>
      </c>
      <c r="AJ9" s="551" t="s">
        <v>405</v>
      </c>
      <c r="AK9" s="551" t="s">
        <v>405</v>
      </c>
      <c r="AL9" s="551" t="s">
        <v>405</v>
      </c>
      <c r="AM9" s="551"/>
      <c r="AN9" s="551"/>
      <c r="AO9" s="551"/>
      <c r="AP9" s="551"/>
      <c r="AQ9" s="551"/>
      <c r="AR9" s="551"/>
      <c r="AS9" s="551"/>
      <c r="AT9" s="551"/>
      <c r="AU9" s="551"/>
      <c r="AV9" s="551"/>
      <c r="AW9" s="551"/>
      <c r="AX9" s="551"/>
      <c r="AY9" s="551"/>
      <c r="AZ9" s="550"/>
      <c r="BA9" s="550"/>
      <c r="BB9" s="550"/>
      <c r="BC9" s="550"/>
      <c r="BD9" s="550"/>
      <c r="BE9" s="550"/>
      <c r="BF9" s="550"/>
      <c r="BG9" s="550"/>
      <c r="BH9" s="550"/>
      <c r="BI9" s="550"/>
      <c r="BJ9" s="550"/>
      <c r="BK9" s="550"/>
      <c r="BL9" s="550"/>
      <c r="BM9" s="550"/>
      <c r="BN9" s="550"/>
      <c r="BO9" s="550"/>
      <c r="BP9" s="550"/>
      <c r="BQ9" s="550"/>
      <c r="BR9" s="550"/>
      <c r="BS9" s="550"/>
      <c r="BT9" s="550"/>
      <c r="BU9" s="550"/>
      <c r="BV9" s="550"/>
      <c r="BW9" s="550"/>
      <c r="BX9" s="550"/>
      <c r="BY9" s="550"/>
      <c r="BZ9" s="550"/>
      <c r="CA9" s="550"/>
      <c r="CB9" s="550"/>
      <c r="CC9" s="550"/>
      <c r="CD9" s="550"/>
      <c r="CE9" s="550"/>
      <c r="CF9" s="550"/>
      <c r="CG9" s="550"/>
      <c r="CH9" s="550"/>
      <c r="CI9" s="550"/>
      <c r="CJ9" s="550"/>
      <c r="CK9" s="550"/>
      <c r="CL9" s="550"/>
      <c r="CM9" s="550"/>
      <c r="CN9" s="550"/>
      <c r="CO9" s="550"/>
      <c r="CP9" s="550"/>
      <c r="CQ9" s="550"/>
      <c r="CR9" s="550"/>
      <c r="CS9" s="550"/>
      <c r="CT9" s="550"/>
      <c r="CU9" s="550"/>
      <c r="CV9" s="550"/>
      <c r="CW9" s="550"/>
      <c r="CX9" s="550"/>
      <c r="CY9" s="550"/>
      <c r="CZ9" s="550"/>
      <c r="DA9" s="550"/>
      <c r="DB9" s="550"/>
      <c r="DC9" s="550"/>
      <c r="DD9" s="550"/>
      <c r="DE9" s="550"/>
      <c r="DF9" s="550"/>
      <c r="DG9" s="550"/>
      <c r="DH9" s="550"/>
      <c r="DI9" s="550"/>
      <c r="DJ9" s="550"/>
      <c r="DK9" s="550"/>
      <c r="DL9" s="550"/>
      <c r="DM9" s="550"/>
      <c r="DN9" s="550"/>
      <c r="DO9" s="550"/>
      <c r="DP9" s="550"/>
      <c r="DQ9" s="550"/>
      <c r="DR9" s="550"/>
      <c r="DS9" s="550"/>
      <c r="DT9" s="550"/>
      <c r="DU9" s="550"/>
      <c r="DV9" s="550"/>
      <c r="DW9" s="550"/>
      <c r="DX9" s="550"/>
      <c r="DY9" s="550"/>
      <c r="DZ9" s="550"/>
      <c r="EA9" s="550"/>
      <c r="EB9" s="550"/>
      <c r="EC9" s="550"/>
      <c r="ED9" s="550"/>
      <c r="EE9" s="550"/>
      <c r="EF9" s="550"/>
      <c r="EG9" s="550"/>
      <c r="EH9" s="550"/>
      <c r="EI9" s="550"/>
      <c r="EJ9" s="550"/>
      <c r="EK9" s="550"/>
      <c r="EL9" s="550"/>
      <c r="EM9" s="550"/>
      <c r="EN9" s="550"/>
      <c r="EO9" s="550"/>
      <c r="EP9" s="550"/>
      <c r="EQ9" s="550"/>
      <c r="ER9" s="550"/>
      <c r="ES9" s="550"/>
      <c r="ET9" s="550"/>
      <c r="EU9" s="550"/>
      <c r="EV9" s="550"/>
      <c r="EW9" s="550"/>
      <c r="EX9" s="550"/>
      <c r="EY9" s="550"/>
      <c r="EZ9" s="550"/>
      <c r="FA9" s="550"/>
      <c r="FB9" s="550"/>
      <c r="FC9" s="550"/>
      <c r="FD9" s="550"/>
      <c r="FE9" s="550"/>
      <c r="FF9" s="550"/>
      <c r="FG9" s="550"/>
      <c r="FH9" s="550"/>
      <c r="FI9" s="550"/>
      <c r="FJ9" s="550"/>
      <c r="FK9" s="550"/>
      <c r="FL9" s="550"/>
      <c r="FM9" s="550"/>
      <c r="FN9" s="550"/>
      <c r="FO9" s="550"/>
      <c r="FP9" s="550"/>
      <c r="FQ9" s="550"/>
      <c r="FR9" s="550"/>
      <c r="FS9" s="550"/>
      <c r="FT9" s="550"/>
      <c r="FU9" s="550"/>
      <c r="FV9" s="550"/>
      <c r="FW9" s="550"/>
      <c r="FX9" s="550"/>
      <c r="FY9" s="550"/>
      <c r="FZ9" s="550"/>
      <c r="GA9" s="550"/>
      <c r="GB9" s="550"/>
      <c r="GC9" s="550"/>
      <c r="GD9" s="550"/>
      <c r="GE9" s="550"/>
      <c r="GF9" s="550"/>
      <c r="GG9" s="550"/>
      <c r="GH9" s="550"/>
      <c r="GI9" s="550"/>
      <c r="GJ9" s="550"/>
      <c r="GK9" s="550"/>
      <c r="GL9" s="550"/>
      <c r="GM9" s="550"/>
      <c r="GN9" s="550"/>
      <c r="GO9" s="550"/>
      <c r="GP9" s="550"/>
      <c r="GQ9" s="550"/>
      <c r="GR9" s="550"/>
      <c r="GS9" s="550"/>
      <c r="GT9" s="550"/>
      <c r="GU9" s="550"/>
      <c r="GV9" s="550"/>
      <c r="GW9" s="550"/>
      <c r="GX9" s="550"/>
      <c r="GY9" s="550"/>
      <c r="GZ9" s="550"/>
      <c r="HA9" s="550"/>
      <c r="HB9" s="550"/>
      <c r="HC9" s="550"/>
      <c r="HD9" s="550"/>
      <c r="HE9" s="550"/>
      <c r="HF9" s="550"/>
      <c r="HG9" s="550"/>
      <c r="HH9" s="550"/>
      <c r="HI9" s="550"/>
      <c r="HJ9" s="550"/>
      <c r="HK9" s="550"/>
      <c r="HL9" s="550"/>
      <c r="HM9" s="550"/>
      <c r="HN9" s="550"/>
      <c r="HO9" s="550"/>
      <c r="HP9" s="550"/>
      <c r="HQ9" s="550"/>
      <c r="HR9" s="550"/>
      <c r="HS9" s="550"/>
      <c r="HT9" s="550"/>
      <c r="HU9" s="550"/>
      <c r="HV9" s="550"/>
      <c r="HW9" s="550"/>
    </row>
    <row r="10" spans="1:231" s="552" customFormat="1" ht="18.75">
      <c r="A10" s="543" t="s">
        <v>262</v>
      </c>
      <c r="B10" s="568" t="s">
        <v>175</v>
      </c>
      <c r="C10" s="354" t="s">
        <v>360</v>
      </c>
      <c r="D10" s="352"/>
      <c r="E10" s="352"/>
      <c r="F10" s="353"/>
      <c r="G10" s="620">
        <v>2</v>
      </c>
      <c r="H10" s="573">
        <v>60</v>
      </c>
      <c r="I10" s="543">
        <v>36</v>
      </c>
      <c r="J10" s="573">
        <v>18</v>
      </c>
      <c r="K10" s="354"/>
      <c r="L10" s="354">
        <v>18</v>
      </c>
      <c r="M10" s="543">
        <v>24</v>
      </c>
      <c r="N10" s="355"/>
      <c r="O10" s="355">
        <v>4</v>
      </c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624"/>
      <c r="AA10" s="551" t="s">
        <v>405</v>
      </c>
      <c r="AB10" s="551" t="s">
        <v>404</v>
      </c>
      <c r="AC10" s="551" t="s">
        <v>405</v>
      </c>
      <c r="AD10" s="551" t="s">
        <v>405</v>
      </c>
      <c r="AE10" s="551" t="s">
        <v>405</v>
      </c>
      <c r="AF10" s="551" t="s">
        <v>405</v>
      </c>
      <c r="AG10" s="551" t="s">
        <v>405</v>
      </c>
      <c r="AH10" s="551" t="s">
        <v>405</v>
      </c>
      <c r="AI10" s="551" t="s">
        <v>405</v>
      </c>
      <c r="AJ10" s="551" t="s">
        <v>405</v>
      </c>
      <c r="AK10" s="551" t="s">
        <v>405</v>
      </c>
      <c r="AL10" s="551" t="s">
        <v>405</v>
      </c>
      <c r="AM10" s="624"/>
      <c r="AN10" s="624"/>
      <c r="AO10" s="624"/>
      <c r="AP10" s="624"/>
      <c r="AQ10" s="624"/>
      <c r="AR10" s="624"/>
      <c r="AS10" s="624"/>
      <c r="AT10" s="624"/>
      <c r="AU10" s="624"/>
      <c r="AV10" s="624"/>
      <c r="AW10" s="624"/>
      <c r="AX10" s="624"/>
      <c r="AY10" s="624"/>
      <c r="AZ10" s="625"/>
      <c r="BA10" s="625"/>
      <c r="BB10" s="625"/>
      <c r="BC10" s="625"/>
      <c r="BD10" s="625"/>
      <c r="BE10" s="625"/>
      <c r="BF10" s="625"/>
      <c r="BG10" s="625"/>
      <c r="BH10" s="625"/>
      <c r="BI10" s="625"/>
      <c r="BJ10" s="625"/>
      <c r="BK10" s="625"/>
      <c r="BL10" s="625"/>
      <c r="BM10" s="625"/>
      <c r="BN10" s="625"/>
      <c r="BO10" s="625"/>
      <c r="BP10" s="625"/>
      <c r="BQ10" s="625"/>
      <c r="BR10" s="625"/>
      <c r="BS10" s="625"/>
      <c r="BT10" s="625"/>
      <c r="BU10" s="625"/>
      <c r="BV10" s="625"/>
      <c r="BW10" s="625"/>
      <c r="BX10" s="625"/>
      <c r="BY10" s="625"/>
      <c r="BZ10" s="625"/>
      <c r="CA10" s="625"/>
      <c r="CB10" s="625"/>
      <c r="CC10" s="625"/>
      <c r="CD10" s="625"/>
      <c r="CE10" s="625"/>
      <c r="CF10" s="625"/>
      <c r="CG10" s="625"/>
      <c r="CH10" s="625"/>
      <c r="CI10" s="625"/>
      <c r="CJ10" s="625"/>
      <c r="CK10" s="625"/>
      <c r="CL10" s="625"/>
      <c r="CM10" s="625"/>
      <c r="CN10" s="625"/>
      <c r="CO10" s="625"/>
      <c r="CP10" s="625"/>
      <c r="CQ10" s="625"/>
      <c r="CR10" s="625"/>
      <c r="CS10" s="625"/>
      <c r="CT10" s="625"/>
      <c r="CU10" s="625"/>
      <c r="CV10" s="625"/>
      <c r="CW10" s="625"/>
      <c r="CX10" s="625"/>
      <c r="CY10" s="625"/>
      <c r="CZ10" s="625"/>
      <c r="DA10" s="625"/>
      <c r="DB10" s="625"/>
      <c r="DC10" s="625"/>
      <c r="DD10" s="625"/>
      <c r="DE10" s="625"/>
      <c r="DF10" s="625"/>
      <c r="DG10" s="625"/>
      <c r="DH10" s="625"/>
      <c r="DI10" s="625"/>
      <c r="DJ10" s="625"/>
      <c r="DK10" s="625"/>
      <c r="DL10" s="625"/>
      <c r="DM10" s="625"/>
      <c r="DN10" s="625"/>
      <c r="DO10" s="625"/>
      <c r="DP10" s="625"/>
      <c r="DQ10" s="625"/>
      <c r="DR10" s="625"/>
      <c r="DS10" s="625"/>
      <c r="DT10" s="625"/>
      <c r="DU10" s="625"/>
      <c r="DV10" s="625"/>
      <c r="DW10" s="625"/>
      <c r="DX10" s="625"/>
      <c r="DY10" s="625"/>
      <c r="DZ10" s="625"/>
      <c r="EA10" s="625"/>
      <c r="EB10" s="625"/>
      <c r="EC10" s="625"/>
      <c r="ED10" s="625"/>
      <c r="EE10" s="625"/>
      <c r="EF10" s="625"/>
      <c r="EG10" s="625"/>
      <c r="EH10" s="625"/>
      <c r="EI10" s="625"/>
      <c r="EJ10" s="625"/>
      <c r="EK10" s="625"/>
      <c r="EL10" s="625"/>
      <c r="EM10" s="625"/>
      <c r="EN10" s="625"/>
      <c r="EO10" s="625"/>
      <c r="EP10" s="625"/>
      <c r="EQ10" s="625"/>
      <c r="ER10" s="625"/>
      <c r="ES10" s="625"/>
      <c r="ET10" s="625"/>
      <c r="EU10" s="625"/>
      <c r="EV10" s="625"/>
      <c r="EW10" s="625"/>
      <c r="EX10" s="625"/>
      <c r="EY10" s="625"/>
      <c r="EZ10" s="625"/>
      <c r="FA10" s="625"/>
      <c r="FB10" s="625"/>
      <c r="FC10" s="625"/>
      <c r="FD10" s="625"/>
      <c r="FE10" s="625"/>
      <c r="FF10" s="625"/>
      <c r="FG10" s="625"/>
      <c r="FH10" s="625"/>
      <c r="FI10" s="625"/>
      <c r="FJ10" s="625"/>
      <c r="FK10" s="625"/>
      <c r="FL10" s="625"/>
      <c r="FM10" s="625"/>
      <c r="FN10" s="625"/>
      <c r="FO10" s="625"/>
      <c r="FP10" s="625"/>
      <c r="FQ10" s="625"/>
      <c r="FR10" s="625"/>
      <c r="FS10" s="625"/>
      <c r="FT10" s="625"/>
      <c r="FU10" s="625"/>
      <c r="FV10" s="625"/>
      <c r="FW10" s="625"/>
      <c r="FX10" s="625"/>
      <c r="FY10" s="625"/>
      <c r="FZ10" s="625"/>
      <c r="GA10" s="625"/>
      <c r="GB10" s="625"/>
      <c r="GC10" s="625"/>
      <c r="GD10" s="625"/>
      <c r="GE10" s="625"/>
      <c r="GF10" s="625"/>
      <c r="GG10" s="625"/>
      <c r="GH10" s="625"/>
      <c r="GI10" s="625"/>
      <c r="GJ10" s="625"/>
      <c r="GK10" s="625"/>
      <c r="GL10" s="625"/>
      <c r="GM10" s="625"/>
      <c r="GN10" s="625"/>
      <c r="GO10" s="625"/>
      <c r="GP10" s="625"/>
      <c r="GQ10" s="625"/>
      <c r="GR10" s="625"/>
      <c r="GS10" s="625"/>
      <c r="GT10" s="625"/>
      <c r="GU10" s="625"/>
      <c r="GV10" s="625"/>
      <c r="GW10" s="625"/>
      <c r="GX10" s="625"/>
      <c r="GY10" s="625"/>
      <c r="GZ10" s="625"/>
      <c r="HA10" s="625"/>
      <c r="HB10" s="625"/>
      <c r="HC10" s="625"/>
      <c r="HD10" s="625"/>
      <c r="HE10" s="625"/>
      <c r="HF10" s="625"/>
      <c r="HG10" s="625"/>
      <c r="HH10" s="625"/>
      <c r="HI10" s="625"/>
      <c r="HJ10" s="625"/>
      <c r="HK10" s="625"/>
      <c r="HL10" s="625"/>
      <c r="HM10" s="625"/>
      <c r="HN10" s="625"/>
      <c r="HO10" s="625"/>
      <c r="HP10" s="625"/>
      <c r="HQ10" s="625"/>
      <c r="HR10" s="625"/>
      <c r="HS10" s="625"/>
      <c r="HT10" s="625"/>
      <c r="HU10" s="625"/>
      <c r="HV10" s="625"/>
      <c r="HW10" s="625"/>
    </row>
    <row r="11" spans="1:231" s="552" customFormat="1" ht="18.75">
      <c r="A11" s="543" t="s">
        <v>308</v>
      </c>
      <c r="B11" s="568" t="s">
        <v>177</v>
      </c>
      <c r="C11" s="354" t="s">
        <v>360</v>
      </c>
      <c r="D11" s="352"/>
      <c r="E11" s="352"/>
      <c r="F11" s="353"/>
      <c r="G11" s="543">
        <v>2</v>
      </c>
      <c r="H11" s="573">
        <v>60</v>
      </c>
      <c r="I11" s="543">
        <v>36</v>
      </c>
      <c r="J11" s="573">
        <v>18</v>
      </c>
      <c r="K11" s="354">
        <v>18</v>
      </c>
      <c r="L11" s="573"/>
      <c r="M11" s="543">
        <v>24</v>
      </c>
      <c r="N11" s="355"/>
      <c r="O11" s="355">
        <v>4</v>
      </c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551"/>
      <c r="AA11" s="551" t="s">
        <v>405</v>
      </c>
      <c r="AB11" s="551" t="s">
        <v>404</v>
      </c>
      <c r="AC11" s="551" t="s">
        <v>405</v>
      </c>
      <c r="AD11" s="551" t="s">
        <v>405</v>
      </c>
      <c r="AE11" s="551" t="s">
        <v>405</v>
      </c>
      <c r="AF11" s="551" t="s">
        <v>405</v>
      </c>
      <c r="AG11" s="551" t="s">
        <v>405</v>
      </c>
      <c r="AH11" s="551" t="s">
        <v>405</v>
      </c>
      <c r="AI11" s="551" t="s">
        <v>405</v>
      </c>
      <c r="AJ11" s="551" t="s">
        <v>405</v>
      </c>
      <c r="AK11" s="551" t="s">
        <v>405</v>
      </c>
      <c r="AL11" s="551" t="s">
        <v>405</v>
      </c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0"/>
      <c r="BA11" s="550"/>
      <c r="BB11" s="550"/>
      <c r="BC11" s="550"/>
      <c r="BD11" s="550"/>
      <c r="BE11" s="550"/>
      <c r="BF11" s="550"/>
      <c r="BG11" s="550"/>
      <c r="BH11" s="550"/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0"/>
      <c r="BV11" s="550"/>
      <c r="BW11" s="550"/>
      <c r="BX11" s="550"/>
      <c r="BY11" s="550"/>
      <c r="BZ11" s="550"/>
      <c r="CA11" s="550"/>
      <c r="CB11" s="550"/>
      <c r="CC11" s="550"/>
      <c r="CD11" s="550"/>
      <c r="CE11" s="550"/>
      <c r="CF11" s="550"/>
      <c r="CG11" s="550"/>
      <c r="CH11" s="550"/>
      <c r="CI11" s="550"/>
      <c r="CJ11" s="550"/>
      <c r="CK11" s="550"/>
      <c r="CL11" s="550"/>
      <c r="CM11" s="550"/>
      <c r="CN11" s="550"/>
      <c r="CO11" s="550"/>
      <c r="CP11" s="550"/>
      <c r="CQ11" s="550"/>
      <c r="CR11" s="550"/>
      <c r="CS11" s="550"/>
      <c r="CT11" s="550"/>
      <c r="CU11" s="550"/>
      <c r="CV11" s="550"/>
      <c r="CW11" s="550"/>
      <c r="CX11" s="550"/>
      <c r="CY11" s="550"/>
      <c r="CZ11" s="550"/>
      <c r="DA11" s="550"/>
      <c r="DB11" s="550"/>
      <c r="DC11" s="550"/>
      <c r="DD11" s="550"/>
      <c r="DE11" s="550"/>
      <c r="DF11" s="550"/>
      <c r="DG11" s="550"/>
      <c r="DH11" s="550"/>
      <c r="DI11" s="550"/>
      <c r="DJ11" s="550"/>
      <c r="DK11" s="550"/>
      <c r="DL11" s="550"/>
      <c r="DM11" s="550"/>
      <c r="DN11" s="550"/>
      <c r="DO11" s="550"/>
      <c r="DP11" s="550"/>
      <c r="DQ11" s="550"/>
      <c r="DR11" s="550"/>
      <c r="DS11" s="550"/>
      <c r="DT11" s="550"/>
      <c r="DU11" s="550"/>
      <c r="DV11" s="550"/>
      <c r="DW11" s="550"/>
      <c r="DX11" s="550"/>
      <c r="DY11" s="550"/>
      <c r="DZ11" s="550"/>
      <c r="EA11" s="550"/>
      <c r="EB11" s="550"/>
      <c r="EC11" s="550"/>
      <c r="ED11" s="550"/>
      <c r="EE11" s="550"/>
      <c r="EF11" s="550"/>
      <c r="EG11" s="550"/>
      <c r="EH11" s="550"/>
      <c r="EI11" s="550"/>
      <c r="EJ11" s="550"/>
      <c r="EK11" s="550"/>
      <c r="EL11" s="550"/>
      <c r="EM11" s="550"/>
      <c r="EN11" s="550"/>
      <c r="EO11" s="550"/>
      <c r="EP11" s="550"/>
      <c r="EQ11" s="550"/>
      <c r="ER11" s="550"/>
      <c r="ES11" s="550"/>
      <c r="ET11" s="550"/>
      <c r="EU11" s="550"/>
      <c r="EV11" s="550"/>
      <c r="EW11" s="550"/>
      <c r="EX11" s="550"/>
      <c r="EY11" s="550"/>
      <c r="EZ11" s="550"/>
      <c r="FA11" s="550"/>
      <c r="FB11" s="550"/>
      <c r="FC11" s="550"/>
      <c r="FD11" s="550"/>
      <c r="FE11" s="550"/>
      <c r="FF11" s="550"/>
      <c r="FG11" s="550"/>
      <c r="FH11" s="550"/>
      <c r="FI11" s="550"/>
      <c r="FJ11" s="550"/>
      <c r="FK11" s="550"/>
      <c r="FL11" s="550"/>
      <c r="FM11" s="550"/>
      <c r="FN11" s="550"/>
      <c r="FO11" s="550"/>
      <c r="FP11" s="550"/>
      <c r="FQ11" s="550"/>
      <c r="FR11" s="550"/>
      <c r="FS11" s="550"/>
      <c r="FT11" s="550"/>
      <c r="FU11" s="550"/>
      <c r="FV11" s="550"/>
      <c r="FW11" s="550"/>
      <c r="FX11" s="550"/>
      <c r="FY11" s="550"/>
      <c r="FZ11" s="550"/>
      <c r="GA11" s="550"/>
      <c r="GB11" s="550"/>
      <c r="GC11" s="550"/>
      <c r="GD11" s="550"/>
      <c r="GE11" s="550"/>
      <c r="GF11" s="550"/>
      <c r="GG11" s="550"/>
      <c r="GH11" s="550"/>
      <c r="GI11" s="550"/>
      <c r="GJ11" s="550"/>
      <c r="GK11" s="550"/>
      <c r="GL11" s="550"/>
      <c r="GM11" s="550"/>
      <c r="GN11" s="550"/>
      <c r="GO11" s="550"/>
      <c r="GP11" s="550"/>
      <c r="GQ11" s="550"/>
      <c r="GR11" s="550"/>
      <c r="GS11" s="550"/>
      <c r="GT11" s="550"/>
      <c r="GU11" s="550"/>
      <c r="GV11" s="550"/>
      <c r="GW11" s="550"/>
      <c r="GX11" s="550"/>
      <c r="GY11" s="550"/>
      <c r="GZ11" s="550"/>
      <c r="HA11" s="550"/>
      <c r="HB11" s="550"/>
      <c r="HC11" s="550"/>
      <c r="HD11" s="550"/>
      <c r="HE11" s="550"/>
      <c r="HF11" s="550"/>
      <c r="HG11" s="550"/>
      <c r="HH11" s="550"/>
      <c r="HI11" s="550"/>
      <c r="HJ11" s="550"/>
      <c r="HK11" s="550"/>
      <c r="HL11" s="550"/>
      <c r="HM11" s="550"/>
      <c r="HN11" s="550"/>
      <c r="HO11" s="550"/>
      <c r="HP11" s="550"/>
      <c r="HQ11" s="550"/>
      <c r="HR11" s="550"/>
      <c r="HS11" s="550"/>
      <c r="HT11" s="550"/>
      <c r="HU11" s="550"/>
      <c r="HV11" s="550"/>
      <c r="HW11" s="550"/>
    </row>
    <row r="12" spans="1:231" s="552" customFormat="1" ht="18.75">
      <c r="A12" s="617" t="s">
        <v>310</v>
      </c>
      <c r="B12" s="568" t="s">
        <v>180</v>
      </c>
      <c r="C12" s="354"/>
      <c r="D12" s="354"/>
      <c r="E12" s="352"/>
      <c r="F12" s="353"/>
      <c r="G12" s="543">
        <v>2</v>
      </c>
      <c r="H12" s="573">
        <v>60</v>
      </c>
      <c r="I12" s="543">
        <v>36</v>
      </c>
      <c r="J12" s="573">
        <v>18</v>
      </c>
      <c r="K12" s="354"/>
      <c r="L12" s="573">
        <v>18</v>
      </c>
      <c r="M12" s="543">
        <v>24</v>
      </c>
      <c r="N12" s="355"/>
      <c r="O12" s="355">
        <v>4</v>
      </c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551"/>
      <c r="AA12" s="551" t="s">
        <v>405</v>
      </c>
      <c r="AB12" s="551" t="s">
        <v>404</v>
      </c>
      <c r="AC12" s="551" t="s">
        <v>405</v>
      </c>
      <c r="AD12" s="551" t="s">
        <v>405</v>
      </c>
      <c r="AE12" s="551" t="s">
        <v>405</v>
      </c>
      <c r="AF12" s="551" t="s">
        <v>405</v>
      </c>
      <c r="AG12" s="551" t="s">
        <v>405</v>
      </c>
      <c r="AH12" s="551" t="s">
        <v>405</v>
      </c>
      <c r="AI12" s="551" t="s">
        <v>405</v>
      </c>
      <c r="AJ12" s="551" t="s">
        <v>405</v>
      </c>
      <c r="AK12" s="551" t="s">
        <v>405</v>
      </c>
      <c r="AL12" s="551" t="s">
        <v>405</v>
      </c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0"/>
      <c r="BA12" s="550"/>
      <c r="BB12" s="550"/>
      <c r="BC12" s="550"/>
      <c r="BD12" s="550"/>
      <c r="BE12" s="550"/>
      <c r="BF12" s="550"/>
      <c r="BG12" s="550"/>
      <c r="BH12" s="550"/>
      <c r="BI12" s="550"/>
      <c r="BJ12" s="550"/>
      <c r="BK12" s="550"/>
      <c r="BL12" s="550"/>
      <c r="BM12" s="550"/>
      <c r="BN12" s="550"/>
      <c r="BO12" s="550"/>
      <c r="BP12" s="550"/>
      <c r="BQ12" s="550"/>
      <c r="BR12" s="550"/>
      <c r="BS12" s="550"/>
      <c r="BT12" s="550"/>
      <c r="BU12" s="550"/>
      <c r="BV12" s="550"/>
      <c r="BW12" s="550"/>
      <c r="BX12" s="550"/>
      <c r="BY12" s="550"/>
      <c r="BZ12" s="550"/>
      <c r="CA12" s="550"/>
      <c r="CB12" s="550"/>
      <c r="CC12" s="550"/>
      <c r="CD12" s="550"/>
      <c r="CE12" s="550"/>
      <c r="CF12" s="550"/>
      <c r="CG12" s="550"/>
      <c r="CH12" s="550"/>
      <c r="CI12" s="550"/>
      <c r="CJ12" s="550"/>
      <c r="CK12" s="550"/>
      <c r="CL12" s="550"/>
      <c r="CM12" s="550"/>
      <c r="CN12" s="550"/>
      <c r="CO12" s="550"/>
      <c r="CP12" s="550"/>
      <c r="CQ12" s="550"/>
      <c r="CR12" s="550"/>
      <c r="CS12" s="550"/>
      <c r="CT12" s="550"/>
      <c r="CU12" s="550"/>
      <c r="CV12" s="550"/>
      <c r="CW12" s="550"/>
      <c r="CX12" s="550"/>
      <c r="CY12" s="550"/>
      <c r="CZ12" s="550"/>
      <c r="DA12" s="550"/>
      <c r="DB12" s="550"/>
      <c r="DC12" s="550"/>
      <c r="DD12" s="550"/>
      <c r="DE12" s="550"/>
      <c r="DF12" s="550"/>
      <c r="DG12" s="550"/>
      <c r="DH12" s="550"/>
      <c r="DI12" s="550"/>
      <c r="DJ12" s="550"/>
      <c r="DK12" s="550"/>
      <c r="DL12" s="550"/>
      <c r="DM12" s="550"/>
      <c r="DN12" s="550"/>
      <c r="DO12" s="550"/>
      <c r="DP12" s="550"/>
      <c r="DQ12" s="550"/>
      <c r="DR12" s="550"/>
      <c r="DS12" s="550"/>
      <c r="DT12" s="550"/>
      <c r="DU12" s="550"/>
      <c r="DV12" s="550"/>
      <c r="DW12" s="550"/>
      <c r="DX12" s="550"/>
      <c r="DY12" s="550"/>
      <c r="DZ12" s="550"/>
      <c r="EA12" s="550"/>
      <c r="EB12" s="550"/>
      <c r="EC12" s="550"/>
      <c r="ED12" s="550"/>
      <c r="EE12" s="550"/>
      <c r="EF12" s="550"/>
      <c r="EG12" s="550"/>
      <c r="EH12" s="550"/>
      <c r="EI12" s="550"/>
      <c r="EJ12" s="550"/>
      <c r="EK12" s="550"/>
      <c r="EL12" s="550"/>
      <c r="EM12" s="550"/>
      <c r="EN12" s="550"/>
      <c r="EO12" s="550"/>
      <c r="EP12" s="550"/>
      <c r="EQ12" s="550"/>
      <c r="ER12" s="550"/>
      <c r="ES12" s="550"/>
      <c r="ET12" s="550"/>
      <c r="EU12" s="550"/>
      <c r="EV12" s="550"/>
      <c r="EW12" s="550"/>
      <c r="EX12" s="550"/>
      <c r="EY12" s="550"/>
      <c r="EZ12" s="550"/>
      <c r="FA12" s="550"/>
      <c r="FB12" s="550"/>
      <c r="FC12" s="550"/>
      <c r="FD12" s="550"/>
      <c r="FE12" s="550"/>
      <c r="FF12" s="550"/>
      <c r="FG12" s="550"/>
      <c r="FH12" s="550"/>
      <c r="FI12" s="550"/>
      <c r="FJ12" s="550"/>
      <c r="FK12" s="550"/>
      <c r="FL12" s="550"/>
      <c r="FM12" s="550"/>
      <c r="FN12" s="550"/>
      <c r="FO12" s="550"/>
      <c r="FP12" s="550"/>
      <c r="FQ12" s="550"/>
      <c r="FR12" s="550"/>
      <c r="FS12" s="550"/>
      <c r="FT12" s="550"/>
      <c r="FU12" s="550"/>
      <c r="FV12" s="550"/>
      <c r="FW12" s="550"/>
      <c r="FX12" s="550"/>
      <c r="FY12" s="550"/>
      <c r="FZ12" s="550"/>
      <c r="GA12" s="550"/>
      <c r="GB12" s="550"/>
      <c r="GC12" s="550"/>
      <c r="GD12" s="550"/>
      <c r="GE12" s="550"/>
      <c r="GF12" s="550"/>
      <c r="GG12" s="550"/>
      <c r="GH12" s="550"/>
      <c r="GI12" s="550"/>
      <c r="GJ12" s="550"/>
      <c r="GK12" s="550"/>
      <c r="GL12" s="550"/>
      <c r="GM12" s="550"/>
      <c r="GN12" s="550"/>
      <c r="GO12" s="550"/>
      <c r="GP12" s="550"/>
      <c r="GQ12" s="550"/>
      <c r="GR12" s="550"/>
      <c r="GS12" s="550"/>
      <c r="GT12" s="550"/>
      <c r="GU12" s="550"/>
      <c r="GV12" s="550"/>
      <c r="GW12" s="550"/>
      <c r="GX12" s="550"/>
      <c r="GY12" s="550"/>
      <c r="GZ12" s="550"/>
      <c r="HA12" s="550"/>
      <c r="HB12" s="550"/>
      <c r="HC12" s="550"/>
      <c r="HD12" s="550"/>
      <c r="HE12" s="550"/>
      <c r="HF12" s="550"/>
      <c r="HG12" s="550"/>
      <c r="HH12" s="550"/>
      <c r="HI12" s="550"/>
      <c r="HJ12" s="550"/>
      <c r="HK12" s="550"/>
      <c r="HL12" s="550"/>
      <c r="HM12" s="550"/>
      <c r="HN12" s="550"/>
      <c r="HO12" s="550"/>
      <c r="HP12" s="550"/>
      <c r="HQ12" s="550"/>
      <c r="HR12" s="550"/>
      <c r="HS12" s="550"/>
      <c r="HT12" s="550"/>
      <c r="HU12" s="550"/>
      <c r="HV12" s="550"/>
      <c r="HW12" s="550"/>
    </row>
    <row r="13" spans="1:231" s="552" customFormat="1" ht="18.75">
      <c r="A13" s="626" t="s">
        <v>312</v>
      </c>
      <c r="B13" s="627" t="s">
        <v>51</v>
      </c>
      <c r="C13" s="628"/>
      <c r="D13" s="628" t="s">
        <v>360</v>
      </c>
      <c r="E13" s="629"/>
      <c r="F13" s="630"/>
      <c r="G13" s="631">
        <v>2.5</v>
      </c>
      <c r="H13" s="631">
        <v>75</v>
      </c>
      <c r="I13" s="632">
        <v>45</v>
      </c>
      <c r="J13" s="633">
        <v>27</v>
      </c>
      <c r="K13" s="628">
        <v>9</v>
      </c>
      <c r="L13" s="628">
        <v>9</v>
      </c>
      <c r="M13" s="631">
        <v>30</v>
      </c>
      <c r="N13" s="634"/>
      <c r="O13" s="634">
        <v>5</v>
      </c>
      <c r="P13" s="634"/>
      <c r="Q13" s="634"/>
      <c r="R13" s="634"/>
      <c r="S13" s="634"/>
      <c r="T13" s="634"/>
      <c r="U13" s="634"/>
      <c r="V13" s="635"/>
      <c r="W13" s="634"/>
      <c r="X13" s="634"/>
      <c r="Y13" s="634"/>
      <c r="Z13" s="636"/>
      <c r="AA13" s="551" t="s">
        <v>405</v>
      </c>
      <c r="AB13" s="551" t="s">
        <v>404</v>
      </c>
      <c r="AC13" s="551" t="s">
        <v>405</v>
      </c>
      <c r="AD13" s="551" t="s">
        <v>405</v>
      </c>
      <c r="AE13" s="551" t="s">
        <v>405</v>
      </c>
      <c r="AF13" s="551" t="s">
        <v>405</v>
      </c>
      <c r="AG13" s="551" t="s">
        <v>405</v>
      </c>
      <c r="AH13" s="551" t="s">
        <v>405</v>
      </c>
      <c r="AI13" s="551" t="s">
        <v>405</v>
      </c>
      <c r="AJ13" s="551" t="s">
        <v>405</v>
      </c>
      <c r="AK13" s="551" t="s">
        <v>405</v>
      </c>
      <c r="AL13" s="551" t="s">
        <v>405</v>
      </c>
      <c r="AM13" s="636"/>
      <c r="AN13" s="636"/>
      <c r="AO13" s="636"/>
      <c r="AP13" s="636"/>
      <c r="AQ13" s="636"/>
      <c r="AR13" s="636"/>
      <c r="AS13" s="636"/>
      <c r="AT13" s="636"/>
      <c r="AU13" s="636"/>
      <c r="AV13" s="636"/>
      <c r="AW13" s="636"/>
      <c r="AX13" s="636"/>
      <c r="AY13" s="636"/>
      <c r="AZ13" s="637"/>
      <c r="BA13" s="637"/>
      <c r="BB13" s="637"/>
      <c r="BC13" s="637"/>
      <c r="BD13" s="637"/>
      <c r="BE13" s="637"/>
      <c r="BF13" s="637"/>
      <c r="BG13" s="637"/>
      <c r="BH13" s="637"/>
      <c r="BI13" s="637"/>
      <c r="BJ13" s="637"/>
      <c r="BK13" s="637"/>
      <c r="BL13" s="637"/>
      <c r="BM13" s="637"/>
      <c r="BN13" s="637"/>
      <c r="BO13" s="637"/>
      <c r="BP13" s="637"/>
      <c r="BQ13" s="637"/>
      <c r="BR13" s="637"/>
      <c r="BS13" s="637"/>
      <c r="BT13" s="637"/>
      <c r="BU13" s="637"/>
      <c r="BV13" s="637"/>
      <c r="BW13" s="637"/>
      <c r="BX13" s="637"/>
      <c r="BY13" s="637"/>
      <c r="BZ13" s="637"/>
      <c r="CA13" s="637"/>
      <c r="CB13" s="637"/>
      <c r="CC13" s="637"/>
      <c r="CD13" s="637"/>
      <c r="CE13" s="637"/>
      <c r="CF13" s="637"/>
      <c r="CG13" s="637"/>
      <c r="CH13" s="637"/>
      <c r="CI13" s="637"/>
      <c r="CJ13" s="637"/>
      <c r="CK13" s="637"/>
      <c r="CL13" s="637"/>
      <c r="CM13" s="637"/>
      <c r="CN13" s="637"/>
      <c r="CO13" s="637"/>
      <c r="CP13" s="637"/>
      <c r="CQ13" s="637"/>
      <c r="CR13" s="637"/>
      <c r="CS13" s="637"/>
      <c r="CT13" s="637"/>
      <c r="CU13" s="637"/>
      <c r="CV13" s="637"/>
      <c r="CW13" s="637"/>
      <c r="CX13" s="637"/>
      <c r="CY13" s="637"/>
      <c r="CZ13" s="637"/>
      <c r="DA13" s="637"/>
      <c r="DB13" s="637"/>
      <c r="DC13" s="637"/>
      <c r="DD13" s="637"/>
      <c r="DE13" s="637"/>
      <c r="DF13" s="637"/>
      <c r="DG13" s="637"/>
      <c r="DH13" s="637"/>
      <c r="DI13" s="637"/>
      <c r="DJ13" s="637"/>
      <c r="DK13" s="637"/>
      <c r="DL13" s="637"/>
      <c r="DM13" s="637"/>
      <c r="DN13" s="637"/>
      <c r="DO13" s="637"/>
      <c r="DP13" s="637"/>
      <c r="DQ13" s="637"/>
      <c r="DR13" s="637"/>
      <c r="DS13" s="637"/>
      <c r="DT13" s="637"/>
      <c r="DU13" s="637"/>
      <c r="DV13" s="637"/>
      <c r="DW13" s="637"/>
      <c r="DX13" s="637"/>
      <c r="DY13" s="637"/>
      <c r="DZ13" s="637"/>
      <c r="EA13" s="637"/>
      <c r="EB13" s="637"/>
      <c r="EC13" s="637"/>
      <c r="ED13" s="637"/>
      <c r="EE13" s="637"/>
      <c r="EF13" s="637"/>
      <c r="EG13" s="637"/>
      <c r="EH13" s="637"/>
      <c r="EI13" s="637"/>
      <c r="EJ13" s="637"/>
      <c r="EK13" s="637"/>
      <c r="EL13" s="637"/>
      <c r="EM13" s="637"/>
      <c r="EN13" s="637"/>
      <c r="EO13" s="637"/>
      <c r="EP13" s="637"/>
      <c r="EQ13" s="637"/>
      <c r="ER13" s="637"/>
      <c r="ES13" s="637"/>
      <c r="ET13" s="637"/>
      <c r="EU13" s="637"/>
      <c r="EV13" s="637"/>
      <c r="EW13" s="637"/>
      <c r="EX13" s="637"/>
      <c r="EY13" s="637"/>
      <c r="EZ13" s="637"/>
      <c r="FA13" s="637"/>
      <c r="FB13" s="637"/>
      <c r="FC13" s="637"/>
      <c r="FD13" s="637"/>
      <c r="FE13" s="637"/>
      <c r="FF13" s="637"/>
      <c r="FG13" s="637"/>
      <c r="FH13" s="637"/>
      <c r="FI13" s="637"/>
      <c r="FJ13" s="637"/>
      <c r="FK13" s="637"/>
      <c r="FL13" s="637"/>
      <c r="FM13" s="637"/>
      <c r="FN13" s="637"/>
      <c r="FO13" s="637"/>
      <c r="FP13" s="637"/>
      <c r="FQ13" s="637"/>
      <c r="FR13" s="637"/>
      <c r="FS13" s="637"/>
      <c r="FT13" s="637"/>
      <c r="FU13" s="637"/>
      <c r="FV13" s="637"/>
      <c r="FW13" s="637"/>
      <c r="FX13" s="637"/>
      <c r="FY13" s="637"/>
      <c r="FZ13" s="637"/>
      <c r="GA13" s="637"/>
      <c r="GB13" s="637"/>
      <c r="GC13" s="637"/>
      <c r="GD13" s="637"/>
      <c r="GE13" s="637"/>
      <c r="GF13" s="637"/>
      <c r="GG13" s="637"/>
      <c r="GH13" s="637"/>
      <c r="GI13" s="637"/>
      <c r="GJ13" s="637"/>
      <c r="GK13" s="637"/>
      <c r="GL13" s="637"/>
      <c r="GM13" s="637"/>
      <c r="GN13" s="637"/>
      <c r="GO13" s="637"/>
      <c r="GP13" s="637"/>
      <c r="GQ13" s="637"/>
      <c r="GR13" s="637"/>
      <c r="GS13" s="637"/>
      <c r="GT13" s="637"/>
      <c r="GU13" s="637"/>
      <c r="GV13" s="637"/>
      <c r="GW13" s="637"/>
      <c r="GX13" s="637"/>
      <c r="GY13" s="637"/>
      <c r="GZ13" s="637"/>
      <c r="HA13" s="637"/>
      <c r="HB13" s="637"/>
      <c r="HC13" s="637"/>
      <c r="HD13" s="637"/>
      <c r="HE13" s="637"/>
      <c r="HF13" s="637"/>
      <c r="HG13" s="637"/>
      <c r="HH13" s="637"/>
      <c r="HI13" s="637"/>
      <c r="HJ13" s="637"/>
      <c r="HK13" s="637"/>
      <c r="HL13" s="637"/>
      <c r="HM13" s="637"/>
      <c r="HN13" s="637"/>
      <c r="HO13" s="637"/>
      <c r="HP13" s="637"/>
      <c r="HQ13" s="637"/>
      <c r="HR13" s="637"/>
      <c r="HS13" s="637"/>
      <c r="HT13" s="637"/>
      <c r="HU13" s="637"/>
      <c r="HV13" s="637"/>
      <c r="HW13" s="637"/>
    </row>
    <row r="14" spans="1:231" s="552" customFormat="1" ht="19.5">
      <c r="A14" s="617" t="s">
        <v>226</v>
      </c>
      <c r="B14" s="568" t="s">
        <v>196</v>
      </c>
      <c r="C14" s="543"/>
      <c r="D14" s="543" t="s">
        <v>360</v>
      </c>
      <c r="E14" s="543"/>
      <c r="F14" s="638"/>
      <c r="G14" s="543">
        <v>2</v>
      </c>
      <c r="H14" s="543">
        <v>60</v>
      </c>
      <c r="I14" s="543">
        <v>36</v>
      </c>
      <c r="J14" s="543">
        <v>18</v>
      </c>
      <c r="K14" s="543">
        <v>18</v>
      </c>
      <c r="L14" s="543"/>
      <c r="M14" s="543">
        <v>24</v>
      </c>
      <c r="N14" s="543"/>
      <c r="O14" s="543">
        <v>4</v>
      </c>
      <c r="P14" s="543"/>
      <c r="Q14" s="543"/>
      <c r="R14" s="543"/>
      <c r="S14" s="543"/>
      <c r="T14" s="543"/>
      <c r="U14" s="543"/>
      <c r="V14" s="543"/>
      <c r="W14" s="543"/>
      <c r="X14" s="543"/>
      <c r="Y14" s="355"/>
      <c r="Z14" s="551"/>
      <c r="AA14" s="551" t="s">
        <v>405</v>
      </c>
      <c r="AB14" s="551" t="s">
        <v>404</v>
      </c>
      <c r="AC14" s="551" t="s">
        <v>405</v>
      </c>
      <c r="AD14" s="551" t="s">
        <v>405</v>
      </c>
      <c r="AE14" s="551" t="s">
        <v>405</v>
      </c>
      <c r="AF14" s="551" t="s">
        <v>405</v>
      </c>
      <c r="AG14" s="551" t="s">
        <v>405</v>
      </c>
      <c r="AH14" s="551" t="s">
        <v>405</v>
      </c>
      <c r="AI14" s="551" t="s">
        <v>405</v>
      </c>
      <c r="AJ14" s="551" t="s">
        <v>405</v>
      </c>
      <c r="AK14" s="551" t="s">
        <v>405</v>
      </c>
      <c r="AL14" s="551" t="s">
        <v>405</v>
      </c>
      <c r="AM14" s="551"/>
      <c r="AN14" s="551"/>
      <c r="AO14" s="551"/>
      <c r="AP14" s="551"/>
      <c r="AQ14" s="551"/>
      <c r="AR14" s="551"/>
      <c r="AS14" s="551"/>
      <c r="AT14" s="551"/>
      <c r="AU14" s="551"/>
      <c r="AV14" s="551"/>
      <c r="AW14" s="551"/>
      <c r="AX14" s="551"/>
      <c r="AY14" s="551"/>
      <c r="AZ14" s="550"/>
      <c r="BA14" s="550"/>
      <c r="BB14" s="550"/>
      <c r="BC14" s="550"/>
      <c r="BD14" s="550"/>
      <c r="BE14" s="550"/>
      <c r="BF14" s="550"/>
      <c r="BG14" s="550"/>
      <c r="BH14" s="550"/>
      <c r="BI14" s="550"/>
      <c r="BJ14" s="550"/>
      <c r="BK14" s="550"/>
      <c r="BL14" s="550"/>
      <c r="BM14" s="550"/>
      <c r="BN14" s="550"/>
      <c r="BO14" s="550"/>
      <c r="BP14" s="550"/>
      <c r="BQ14" s="550"/>
      <c r="BR14" s="550"/>
      <c r="BS14" s="550"/>
      <c r="BT14" s="550"/>
      <c r="BU14" s="550"/>
      <c r="BV14" s="550"/>
      <c r="BW14" s="550"/>
      <c r="BX14" s="550"/>
      <c r="BY14" s="550"/>
      <c r="BZ14" s="550"/>
      <c r="CA14" s="550"/>
      <c r="CB14" s="550"/>
      <c r="CC14" s="550"/>
      <c r="CD14" s="550"/>
      <c r="CE14" s="550"/>
      <c r="CF14" s="550"/>
      <c r="CG14" s="550"/>
      <c r="CH14" s="550"/>
      <c r="CI14" s="550"/>
      <c r="CJ14" s="550"/>
      <c r="CK14" s="550"/>
      <c r="CL14" s="550"/>
      <c r="CM14" s="550"/>
      <c r="CN14" s="550"/>
      <c r="CO14" s="550"/>
      <c r="CP14" s="550"/>
      <c r="CQ14" s="550"/>
      <c r="CR14" s="550"/>
      <c r="CS14" s="550"/>
      <c r="CT14" s="550"/>
      <c r="CU14" s="550"/>
      <c r="CV14" s="550"/>
      <c r="CW14" s="550"/>
      <c r="CX14" s="550"/>
      <c r="CY14" s="550"/>
      <c r="CZ14" s="550"/>
      <c r="DA14" s="550"/>
      <c r="DB14" s="550"/>
      <c r="DC14" s="550"/>
      <c r="DD14" s="550"/>
      <c r="DE14" s="550"/>
      <c r="DF14" s="550"/>
      <c r="DG14" s="550"/>
      <c r="DH14" s="550"/>
      <c r="DI14" s="550"/>
      <c r="DJ14" s="550"/>
      <c r="DK14" s="550"/>
      <c r="DL14" s="550"/>
      <c r="DM14" s="550"/>
      <c r="DN14" s="550"/>
      <c r="DO14" s="550"/>
      <c r="DP14" s="550"/>
      <c r="DQ14" s="550"/>
      <c r="DR14" s="550"/>
      <c r="DS14" s="550"/>
      <c r="DT14" s="550"/>
      <c r="DU14" s="550"/>
      <c r="DV14" s="550"/>
      <c r="DW14" s="550"/>
      <c r="DX14" s="550"/>
      <c r="DY14" s="550"/>
      <c r="DZ14" s="550"/>
      <c r="EA14" s="550"/>
      <c r="EB14" s="550"/>
      <c r="EC14" s="550"/>
      <c r="ED14" s="550"/>
      <c r="EE14" s="550"/>
      <c r="EF14" s="550"/>
      <c r="EG14" s="550"/>
      <c r="EH14" s="550"/>
      <c r="EI14" s="550"/>
      <c r="EJ14" s="550"/>
      <c r="EK14" s="550"/>
      <c r="EL14" s="550"/>
      <c r="EM14" s="550"/>
      <c r="EN14" s="550"/>
      <c r="EO14" s="550"/>
      <c r="EP14" s="550"/>
      <c r="EQ14" s="550"/>
      <c r="ER14" s="550"/>
      <c r="ES14" s="550"/>
      <c r="ET14" s="550"/>
      <c r="EU14" s="550"/>
      <c r="EV14" s="550"/>
      <c r="EW14" s="550"/>
      <c r="EX14" s="550"/>
      <c r="EY14" s="550"/>
      <c r="EZ14" s="550"/>
      <c r="FA14" s="550"/>
      <c r="FB14" s="550"/>
      <c r="FC14" s="550"/>
      <c r="FD14" s="550"/>
      <c r="FE14" s="550"/>
      <c r="FF14" s="550"/>
      <c r="FG14" s="550"/>
      <c r="FH14" s="550"/>
      <c r="FI14" s="550"/>
      <c r="FJ14" s="550"/>
      <c r="FK14" s="550"/>
      <c r="FL14" s="550"/>
      <c r="FM14" s="550"/>
      <c r="FN14" s="550"/>
      <c r="FO14" s="550"/>
      <c r="FP14" s="550"/>
      <c r="FQ14" s="550"/>
      <c r="FR14" s="550"/>
      <c r="FS14" s="550"/>
      <c r="FT14" s="550"/>
      <c r="FU14" s="550"/>
      <c r="FV14" s="550"/>
      <c r="FW14" s="550"/>
      <c r="FX14" s="550"/>
      <c r="FY14" s="550"/>
      <c r="FZ14" s="550"/>
      <c r="GA14" s="550"/>
      <c r="GB14" s="550"/>
      <c r="GC14" s="550"/>
      <c r="GD14" s="550"/>
      <c r="GE14" s="550"/>
      <c r="GF14" s="550"/>
      <c r="GG14" s="550"/>
      <c r="GH14" s="550"/>
      <c r="GI14" s="550"/>
      <c r="GJ14" s="550"/>
      <c r="GK14" s="550"/>
      <c r="GL14" s="550"/>
      <c r="GM14" s="550"/>
      <c r="GN14" s="550"/>
      <c r="GO14" s="550"/>
      <c r="GP14" s="550"/>
      <c r="GQ14" s="550"/>
      <c r="GR14" s="550"/>
      <c r="GS14" s="550"/>
      <c r="GT14" s="550"/>
      <c r="GU14" s="550"/>
      <c r="GV14" s="550"/>
      <c r="GW14" s="550"/>
      <c r="GX14" s="550"/>
      <c r="GY14" s="550"/>
      <c r="GZ14" s="550"/>
      <c r="HA14" s="550"/>
      <c r="HB14" s="550"/>
      <c r="HC14" s="550"/>
      <c r="HD14" s="550"/>
      <c r="HE14" s="550"/>
      <c r="HF14" s="550"/>
      <c r="HG14" s="550"/>
      <c r="HH14" s="550"/>
      <c r="HI14" s="550"/>
      <c r="HJ14" s="550"/>
      <c r="HK14" s="550"/>
      <c r="HL14" s="550"/>
      <c r="HM14" s="550"/>
      <c r="HN14" s="550"/>
      <c r="HO14" s="550"/>
      <c r="HP14" s="550"/>
      <c r="HQ14" s="550"/>
      <c r="HR14" s="550"/>
      <c r="HS14" s="550"/>
      <c r="HT14" s="550"/>
      <c r="HU14" s="550"/>
      <c r="HV14" s="550"/>
      <c r="HW14" s="550"/>
    </row>
    <row r="15" spans="1:231" s="816" customFormat="1" ht="19.5">
      <c r="A15" s="810" t="s">
        <v>292</v>
      </c>
      <c r="B15" s="811" t="s">
        <v>394</v>
      </c>
      <c r="C15" s="698"/>
      <c r="D15" s="698" t="s">
        <v>360</v>
      </c>
      <c r="E15" s="698"/>
      <c r="F15" s="812"/>
      <c r="G15" s="698">
        <v>1.5</v>
      </c>
      <c r="H15" s="698">
        <v>45</v>
      </c>
      <c r="I15" s="698">
        <v>20</v>
      </c>
      <c r="J15" s="698">
        <v>10</v>
      </c>
      <c r="K15" s="698">
        <v>10</v>
      </c>
      <c r="L15" s="698"/>
      <c r="M15" s="698">
        <v>25</v>
      </c>
      <c r="N15" s="698"/>
      <c r="O15" s="698">
        <v>2</v>
      </c>
      <c r="P15" s="698"/>
      <c r="Q15" s="698"/>
      <c r="R15" s="698"/>
      <c r="S15" s="698"/>
      <c r="T15" s="698"/>
      <c r="U15" s="698"/>
      <c r="V15" s="698"/>
      <c r="W15" s="698"/>
      <c r="X15" s="698"/>
      <c r="Y15" s="813"/>
      <c r="Z15" s="814"/>
      <c r="AA15" s="814" t="s">
        <v>405</v>
      </c>
      <c r="AB15" s="814" t="s">
        <v>404</v>
      </c>
      <c r="AC15" s="814" t="s">
        <v>405</v>
      </c>
      <c r="AD15" s="814" t="s">
        <v>405</v>
      </c>
      <c r="AE15" s="814" t="s">
        <v>405</v>
      </c>
      <c r="AF15" s="814" t="s">
        <v>405</v>
      </c>
      <c r="AG15" s="814" t="s">
        <v>405</v>
      </c>
      <c r="AH15" s="814" t="s">
        <v>405</v>
      </c>
      <c r="AI15" s="814" t="s">
        <v>405</v>
      </c>
      <c r="AJ15" s="814" t="s">
        <v>405</v>
      </c>
      <c r="AK15" s="814" t="s">
        <v>405</v>
      </c>
      <c r="AL15" s="814" t="s">
        <v>405</v>
      </c>
      <c r="AM15" s="814"/>
      <c r="AN15" s="814"/>
      <c r="AO15" s="814"/>
      <c r="AP15" s="814"/>
      <c r="AQ15" s="814"/>
      <c r="AR15" s="814"/>
      <c r="AS15" s="814"/>
      <c r="AT15" s="814"/>
      <c r="AU15" s="814"/>
      <c r="AV15" s="814"/>
      <c r="AW15" s="814"/>
      <c r="AX15" s="814"/>
      <c r="AY15" s="814"/>
      <c r="AZ15" s="815"/>
      <c r="BA15" s="815"/>
      <c r="BB15" s="815"/>
      <c r="BC15" s="815"/>
      <c r="BD15" s="815"/>
      <c r="BE15" s="815"/>
      <c r="BF15" s="815"/>
      <c r="BG15" s="815"/>
      <c r="BH15" s="815"/>
      <c r="BI15" s="815"/>
      <c r="BJ15" s="815"/>
      <c r="BK15" s="815"/>
      <c r="BL15" s="815"/>
      <c r="BM15" s="815"/>
      <c r="BN15" s="815"/>
      <c r="BO15" s="815"/>
      <c r="BP15" s="815"/>
      <c r="BQ15" s="815"/>
      <c r="BR15" s="815"/>
      <c r="BS15" s="815"/>
      <c r="BT15" s="815"/>
      <c r="BU15" s="815"/>
      <c r="BV15" s="815"/>
      <c r="BW15" s="815"/>
      <c r="BX15" s="815"/>
      <c r="BY15" s="815"/>
      <c r="BZ15" s="815"/>
      <c r="CA15" s="815"/>
      <c r="CB15" s="815"/>
      <c r="CC15" s="815"/>
      <c r="CD15" s="815"/>
      <c r="CE15" s="815"/>
      <c r="CF15" s="815"/>
      <c r="CG15" s="815"/>
      <c r="CH15" s="815"/>
      <c r="CI15" s="815"/>
      <c r="CJ15" s="815"/>
      <c r="CK15" s="815"/>
      <c r="CL15" s="815"/>
      <c r="CM15" s="815"/>
      <c r="CN15" s="815"/>
      <c r="CO15" s="815"/>
      <c r="CP15" s="815"/>
      <c r="CQ15" s="815"/>
      <c r="CR15" s="815"/>
      <c r="CS15" s="815"/>
      <c r="CT15" s="815"/>
      <c r="CU15" s="815"/>
      <c r="CV15" s="815"/>
      <c r="CW15" s="815"/>
      <c r="CX15" s="815"/>
      <c r="CY15" s="815"/>
      <c r="CZ15" s="815"/>
      <c r="DA15" s="815"/>
      <c r="DB15" s="815"/>
      <c r="DC15" s="815"/>
      <c r="DD15" s="815"/>
      <c r="DE15" s="815"/>
      <c r="DF15" s="815"/>
      <c r="DG15" s="815"/>
      <c r="DH15" s="815"/>
      <c r="DI15" s="815"/>
      <c r="DJ15" s="815"/>
      <c r="DK15" s="815"/>
      <c r="DL15" s="815"/>
      <c r="DM15" s="815"/>
      <c r="DN15" s="815"/>
      <c r="DO15" s="815"/>
      <c r="DP15" s="815"/>
      <c r="DQ15" s="815"/>
      <c r="DR15" s="815"/>
      <c r="DS15" s="815"/>
      <c r="DT15" s="815"/>
      <c r="DU15" s="815"/>
      <c r="DV15" s="815"/>
      <c r="DW15" s="815"/>
      <c r="DX15" s="815"/>
      <c r="DY15" s="815"/>
      <c r="DZ15" s="815"/>
      <c r="EA15" s="815"/>
      <c r="EB15" s="815"/>
      <c r="EC15" s="815"/>
      <c r="ED15" s="815"/>
      <c r="EE15" s="815"/>
      <c r="EF15" s="815"/>
      <c r="EG15" s="815"/>
      <c r="EH15" s="815"/>
      <c r="EI15" s="815"/>
      <c r="EJ15" s="815"/>
      <c r="EK15" s="815"/>
      <c r="EL15" s="815"/>
      <c r="EM15" s="815"/>
      <c r="EN15" s="815"/>
      <c r="EO15" s="815"/>
      <c r="EP15" s="815"/>
      <c r="EQ15" s="815"/>
      <c r="ER15" s="815"/>
      <c r="ES15" s="815"/>
      <c r="ET15" s="815"/>
      <c r="EU15" s="815"/>
      <c r="EV15" s="815"/>
      <c r="EW15" s="815"/>
      <c r="EX15" s="815"/>
      <c r="EY15" s="815"/>
      <c r="EZ15" s="815"/>
      <c r="FA15" s="815"/>
      <c r="FB15" s="815"/>
      <c r="FC15" s="815"/>
      <c r="FD15" s="815"/>
      <c r="FE15" s="815"/>
      <c r="FF15" s="815"/>
      <c r="FG15" s="815"/>
      <c r="FH15" s="815"/>
      <c r="FI15" s="815"/>
      <c r="FJ15" s="815"/>
      <c r="FK15" s="815"/>
      <c r="FL15" s="815"/>
      <c r="FM15" s="815"/>
      <c r="FN15" s="815"/>
      <c r="FO15" s="815"/>
      <c r="FP15" s="815"/>
      <c r="FQ15" s="815"/>
      <c r="FR15" s="815"/>
      <c r="FS15" s="815"/>
      <c r="FT15" s="815"/>
      <c r="FU15" s="815"/>
      <c r="FV15" s="815"/>
      <c r="FW15" s="815"/>
      <c r="FX15" s="815"/>
      <c r="FY15" s="815"/>
      <c r="FZ15" s="815"/>
      <c r="GA15" s="815"/>
      <c r="GB15" s="815"/>
      <c r="GC15" s="815"/>
      <c r="GD15" s="815"/>
      <c r="GE15" s="815"/>
      <c r="GF15" s="815"/>
      <c r="GG15" s="815"/>
      <c r="GH15" s="815"/>
      <c r="GI15" s="815"/>
      <c r="GJ15" s="815"/>
      <c r="GK15" s="815"/>
      <c r="GL15" s="815"/>
      <c r="GM15" s="815"/>
      <c r="GN15" s="815"/>
      <c r="GO15" s="815"/>
      <c r="GP15" s="815"/>
      <c r="GQ15" s="815"/>
      <c r="GR15" s="815"/>
      <c r="GS15" s="815"/>
      <c r="GT15" s="815"/>
      <c r="GU15" s="815"/>
      <c r="GV15" s="815"/>
      <c r="GW15" s="815"/>
      <c r="GX15" s="815"/>
      <c r="GY15" s="815"/>
      <c r="GZ15" s="815"/>
      <c r="HA15" s="815"/>
      <c r="HB15" s="815"/>
      <c r="HC15" s="815"/>
      <c r="HD15" s="815"/>
      <c r="HE15" s="815"/>
      <c r="HF15" s="815"/>
      <c r="HG15" s="815"/>
      <c r="HH15" s="815"/>
      <c r="HI15" s="815"/>
      <c r="HJ15" s="815"/>
      <c r="HK15" s="815"/>
      <c r="HL15" s="815"/>
      <c r="HM15" s="815"/>
      <c r="HN15" s="815"/>
      <c r="HO15" s="815"/>
      <c r="HP15" s="815"/>
      <c r="HQ15" s="815"/>
      <c r="HR15" s="815"/>
      <c r="HS15" s="815"/>
      <c r="HT15" s="815"/>
      <c r="HU15" s="815"/>
      <c r="HV15" s="815"/>
      <c r="HW15" s="815"/>
    </row>
    <row r="16" spans="1:231" s="552" customFormat="1" ht="19.5">
      <c r="A16" s="617"/>
      <c r="B16" s="568" t="s">
        <v>251</v>
      </c>
      <c r="C16" s="639"/>
      <c r="D16" s="640" t="s">
        <v>373</v>
      </c>
      <c r="E16" s="543"/>
      <c r="F16" s="638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355"/>
      <c r="Z16" s="551"/>
      <c r="AA16" s="551"/>
      <c r="AB16" s="551"/>
      <c r="AC16" s="551"/>
      <c r="AD16" s="551"/>
      <c r="AE16" s="551"/>
      <c r="AF16" s="551"/>
      <c r="AG16" s="551"/>
      <c r="AH16" s="551"/>
      <c r="AI16" s="551"/>
      <c r="AJ16" s="551"/>
      <c r="AK16" s="551"/>
      <c r="AL16" s="551"/>
      <c r="AM16" s="551"/>
      <c r="AN16" s="551"/>
      <c r="AO16" s="551"/>
      <c r="AP16" s="551"/>
      <c r="AQ16" s="551"/>
      <c r="AR16" s="551"/>
      <c r="AS16" s="551"/>
      <c r="AT16" s="551"/>
      <c r="AU16" s="551"/>
      <c r="AV16" s="551"/>
      <c r="AW16" s="551"/>
      <c r="AX16" s="551"/>
      <c r="AY16" s="551"/>
      <c r="AZ16" s="550"/>
      <c r="BA16" s="550"/>
      <c r="BB16" s="550"/>
      <c r="BC16" s="550"/>
      <c r="BD16" s="550"/>
      <c r="BE16" s="550"/>
      <c r="BF16" s="550"/>
      <c r="BG16" s="550"/>
      <c r="BH16" s="550"/>
      <c r="BI16" s="550"/>
      <c r="BJ16" s="550"/>
      <c r="BK16" s="550"/>
      <c r="BL16" s="550"/>
      <c r="BM16" s="550"/>
      <c r="BN16" s="550"/>
      <c r="BO16" s="550"/>
      <c r="BP16" s="550"/>
      <c r="BQ16" s="550"/>
      <c r="BR16" s="550"/>
      <c r="BS16" s="550"/>
      <c r="BT16" s="550"/>
      <c r="BU16" s="550"/>
      <c r="BV16" s="550"/>
      <c r="BW16" s="550"/>
      <c r="BX16" s="550"/>
      <c r="BY16" s="550"/>
      <c r="BZ16" s="550"/>
      <c r="CA16" s="550"/>
      <c r="CB16" s="550"/>
      <c r="CC16" s="550"/>
      <c r="CD16" s="550"/>
      <c r="CE16" s="550"/>
      <c r="CF16" s="550"/>
      <c r="CG16" s="550"/>
      <c r="CH16" s="550"/>
      <c r="CI16" s="550"/>
      <c r="CJ16" s="550"/>
      <c r="CK16" s="550"/>
      <c r="CL16" s="550"/>
      <c r="CM16" s="550"/>
      <c r="CN16" s="550"/>
      <c r="CO16" s="550"/>
      <c r="CP16" s="550"/>
      <c r="CQ16" s="550"/>
      <c r="CR16" s="550"/>
      <c r="CS16" s="550"/>
      <c r="CT16" s="550"/>
      <c r="CU16" s="550"/>
      <c r="CV16" s="550"/>
      <c r="CW16" s="550"/>
      <c r="CX16" s="550"/>
      <c r="CY16" s="550"/>
      <c r="CZ16" s="550"/>
      <c r="DA16" s="550"/>
      <c r="DB16" s="550"/>
      <c r="DC16" s="550"/>
      <c r="DD16" s="550"/>
      <c r="DE16" s="550"/>
      <c r="DF16" s="550"/>
      <c r="DG16" s="550"/>
      <c r="DH16" s="550"/>
      <c r="DI16" s="550"/>
      <c r="DJ16" s="550"/>
      <c r="DK16" s="550"/>
      <c r="DL16" s="550"/>
      <c r="DM16" s="550"/>
      <c r="DN16" s="550"/>
      <c r="DO16" s="550"/>
      <c r="DP16" s="550"/>
      <c r="DQ16" s="550"/>
      <c r="DR16" s="550"/>
      <c r="DS16" s="550"/>
      <c r="DT16" s="550"/>
      <c r="DU16" s="550"/>
      <c r="DV16" s="550"/>
      <c r="DW16" s="550"/>
      <c r="DX16" s="550"/>
      <c r="DY16" s="550"/>
      <c r="DZ16" s="550"/>
      <c r="EA16" s="550"/>
      <c r="EB16" s="550"/>
      <c r="EC16" s="550"/>
      <c r="ED16" s="550"/>
      <c r="EE16" s="550"/>
      <c r="EF16" s="550"/>
      <c r="EG16" s="550"/>
      <c r="EH16" s="550"/>
      <c r="EI16" s="550"/>
      <c r="EJ16" s="550"/>
      <c r="EK16" s="550"/>
      <c r="EL16" s="550"/>
      <c r="EM16" s="550"/>
      <c r="EN16" s="550"/>
      <c r="EO16" s="550"/>
      <c r="EP16" s="550"/>
      <c r="EQ16" s="550"/>
      <c r="ER16" s="550"/>
      <c r="ES16" s="550"/>
      <c r="ET16" s="550"/>
      <c r="EU16" s="550"/>
      <c r="EV16" s="550"/>
      <c r="EW16" s="550"/>
      <c r="EX16" s="550"/>
      <c r="EY16" s="550"/>
      <c r="EZ16" s="550"/>
      <c r="FA16" s="550"/>
      <c r="FB16" s="550"/>
      <c r="FC16" s="550"/>
      <c r="FD16" s="550"/>
      <c r="FE16" s="550"/>
      <c r="FF16" s="550"/>
      <c r="FG16" s="550"/>
      <c r="FH16" s="550"/>
      <c r="FI16" s="550"/>
      <c r="FJ16" s="550"/>
      <c r="FK16" s="550"/>
      <c r="FL16" s="550"/>
      <c r="FM16" s="550"/>
      <c r="FN16" s="550"/>
      <c r="FO16" s="550"/>
      <c r="FP16" s="550"/>
      <c r="FQ16" s="550"/>
      <c r="FR16" s="550"/>
      <c r="FS16" s="550"/>
      <c r="FT16" s="550"/>
      <c r="FU16" s="550"/>
      <c r="FV16" s="550"/>
      <c r="FW16" s="550"/>
      <c r="FX16" s="550"/>
      <c r="FY16" s="550"/>
      <c r="FZ16" s="550"/>
      <c r="GA16" s="550"/>
      <c r="GB16" s="550"/>
      <c r="GC16" s="550"/>
      <c r="GD16" s="550"/>
      <c r="GE16" s="550"/>
      <c r="GF16" s="550"/>
      <c r="GG16" s="550"/>
      <c r="GH16" s="550"/>
      <c r="GI16" s="550"/>
      <c r="GJ16" s="550"/>
      <c r="GK16" s="550"/>
      <c r="GL16" s="550"/>
      <c r="GM16" s="550"/>
      <c r="GN16" s="550"/>
      <c r="GO16" s="550"/>
      <c r="GP16" s="550"/>
      <c r="GQ16" s="550"/>
      <c r="GR16" s="550"/>
      <c r="GS16" s="550"/>
      <c r="GT16" s="550"/>
      <c r="GU16" s="550"/>
      <c r="GV16" s="550"/>
      <c r="GW16" s="550"/>
      <c r="GX16" s="550"/>
      <c r="GY16" s="550"/>
      <c r="GZ16" s="550"/>
      <c r="HA16" s="550"/>
      <c r="HB16" s="550"/>
      <c r="HC16" s="550"/>
      <c r="HD16" s="550"/>
      <c r="HE16" s="550"/>
      <c r="HF16" s="550"/>
      <c r="HG16" s="550"/>
      <c r="HH16" s="550"/>
      <c r="HI16" s="550"/>
      <c r="HJ16" s="550"/>
      <c r="HK16" s="550"/>
      <c r="HL16" s="550"/>
      <c r="HM16" s="550"/>
      <c r="HN16" s="550"/>
      <c r="HO16" s="550"/>
      <c r="HP16" s="550"/>
      <c r="HQ16" s="550"/>
      <c r="HR16" s="550"/>
      <c r="HS16" s="550"/>
      <c r="HT16" s="550"/>
      <c r="HU16" s="550"/>
      <c r="HV16" s="550"/>
      <c r="HW16" s="550"/>
    </row>
    <row r="17" spans="1:51" s="552" customFormat="1" ht="18.75">
      <c r="A17" s="353"/>
      <c r="B17" s="594" t="s">
        <v>407</v>
      </c>
      <c r="C17" s="595">
        <v>2</v>
      </c>
      <c r="D17" s="596">
        <v>4</v>
      </c>
      <c r="E17" s="596"/>
      <c r="F17" s="595"/>
      <c r="G17" s="595"/>
      <c r="H17" s="595"/>
      <c r="I17" s="594"/>
      <c r="J17" s="594"/>
      <c r="K17" s="594"/>
      <c r="L17" s="594"/>
      <c r="M17" s="594"/>
      <c r="N17" s="594"/>
      <c r="O17" s="594">
        <f>SUM(O8:O15)</f>
        <v>29</v>
      </c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594"/>
      <c r="AB17" s="594"/>
      <c r="AC17" s="594"/>
      <c r="AD17" s="594"/>
      <c r="AE17" s="594"/>
      <c r="AF17" s="594"/>
      <c r="AG17" s="594"/>
      <c r="AH17" s="594"/>
      <c r="AI17" s="594"/>
      <c r="AJ17" s="594"/>
      <c r="AK17" s="594"/>
      <c r="AL17" s="594"/>
      <c r="AM17" s="594"/>
      <c r="AN17" s="594"/>
      <c r="AO17" s="594"/>
      <c r="AP17" s="594"/>
      <c r="AQ17" s="594"/>
      <c r="AR17" s="594"/>
      <c r="AS17" s="594"/>
      <c r="AT17" s="594"/>
      <c r="AU17" s="594"/>
      <c r="AV17" s="594"/>
      <c r="AW17" s="594"/>
      <c r="AX17" s="594"/>
      <c r="AY17" s="594"/>
    </row>
  </sheetData>
  <sheetProtection selectLockedCells="1" selectUnlockedCells="1"/>
  <mergeCells count="30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Y2:AY7"/>
    <mergeCell ref="AO7:AQ7"/>
    <mergeCell ref="AR7:AT7"/>
    <mergeCell ref="AU7:AW7"/>
    <mergeCell ref="F5:F7"/>
    <mergeCell ref="J5:J7"/>
    <mergeCell ref="K5:K7"/>
    <mergeCell ref="L5:L7"/>
    <mergeCell ref="N6:Y6"/>
    <mergeCell ref="AL7:AN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5"/>
  <sheetViews>
    <sheetView view="pageBreakPreview" zoomScale="70" zoomScaleNormal="50" zoomScaleSheetLayoutView="70" zoomScalePageLayoutView="0" workbookViewId="0" topLeftCell="A1">
      <selection activeCell="A2" sqref="A2:A7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hidden="1" customWidth="1"/>
    <col min="8" max="8" width="10.375" style="11" hidden="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hidden="1" customWidth="1"/>
    <col min="14" max="14" width="5.875" style="10" hidden="1" customWidth="1"/>
    <col min="15" max="15" width="6.25390625" style="10" hidden="1" customWidth="1"/>
    <col min="16" max="16" width="17.125" style="10" customWidth="1"/>
    <col min="17" max="17" width="7.625" style="10" hidden="1" customWidth="1"/>
    <col min="18" max="21" width="6.25390625" style="10" hidden="1" customWidth="1"/>
    <col min="22" max="22" width="7.625" style="10" hidden="1" customWidth="1"/>
    <col min="23" max="25" width="6.25390625" style="10" hidden="1" customWidth="1"/>
    <col min="26" max="26" width="8.75390625" style="10" hidden="1" customWidth="1"/>
    <col min="27" max="27" width="10.25390625" style="10" hidden="1" customWidth="1"/>
    <col min="28" max="50" width="0" style="10" hidden="1" customWidth="1"/>
    <col min="51" max="51" width="30.375" style="10" customWidth="1"/>
    <col min="52" max="16384" width="9.125" style="10" customWidth="1"/>
  </cols>
  <sheetData>
    <row r="1" spans="1:25" s="13" customFormat="1" ht="19.5" thickBot="1">
      <c r="A1" s="1096" t="s">
        <v>410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8"/>
    </row>
    <row r="2" spans="1:51" s="13" customFormat="1" ht="12.75" customHeight="1">
      <c r="A2" s="1084" t="s">
        <v>32</v>
      </c>
      <c r="B2" s="1042" t="s">
        <v>101</v>
      </c>
      <c r="C2" s="1028" t="s">
        <v>355</v>
      </c>
      <c r="D2" s="1029"/>
      <c r="E2" s="1030"/>
      <c r="F2" s="1031"/>
      <c r="G2" s="1026" t="s">
        <v>102</v>
      </c>
      <c r="H2" s="1118" t="s">
        <v>108</v>
      </c>
      <c r="I2" s="1119"/>
      <c r="J2" s="1119"/>
      <c r="K2" s="1119"/>
      <c r="L2" s="1119"/>
      <c r="M2" s="1120"/>
      <c r="N2" s="1039"/>
      <c r="O2" s="1040"/>
      <c r="P2" s="1040"/>
      <c r="Q2" s="1040"/>
      <c r="R2" s="1040"/>
      <c r="S2" s="1040"/>
      <c r="T2" s="1040"/>
      <c r="U2" s="1040"/>
      <c r="V2" s="1040"/>
      <c r="W2" s="1040"/>
      <c r="X2" s="1040"/>
      <c r="Y2" s="1041"/>
      <c r="Z2" s="41"/>
      <c r="AY2" s="1126" t="s">
        <v>406</v>
      </c>
    </row>
    <row r="3" spans="1:51" s="13" customFormat="1" ht="12.75" customHeight="1">
      <c r="A3" s="1085"/>
      <c r="B3" s="1043"/>
      <c r="C3" s="1032"/>
      <c r="D3" s="1033"/>
      <c r="E3" s="1034"/>
      <c r="F3" s="1035"/>
      <c r="G3" s="1027"/>
      <c r="H3" s="1080" t="s">
        <v>109</v>
      </c>
      <c r="I3" s="1109" t="s">
        <v>112</v>
      </c>
      <c r="J3" s="1110"/>
      <c r="K3" s="1110"/>
      <c r="L3" s="1111"/>
      <c r="M3" s="1124" t="s">
        <v>115</v>
      </c>
      <c r="N3" s="1099" t="s">
        <v>34</v>
      </c>
      <c r="O3" s="1100"/>
      <c r="P3" s="1101"/>
      <c r="Q3" s="1105" t="s">
        <v>35</v>
      </c>
      <c r="R3" s="1100"/>
      <c r="S3" s="1101"/>
      <c r="T3" s="1105" t="s">
        <v>36</v>
      </c>
      <c r="U3" s="1100"/>
      <c r="V3" s="1101"/>
      <c r="W3" s="1105" t="s">
        <v>37</v>
      </c>
      <c r="X3" s="1100"/>
      <c r="Y3" s="1107"/>
      <c r="AY3" s="1126"/>
    </row>
    <row r="4" spans="1:51" s="13" customFormat="1" ht="18.75" customHeight="1">
      <c r="A4" s="1085"/>
      <c r="B4" s="1043"/>
      <c r="C4" s="1025" t="s">
        <v>103</v>
      </c>
      <c r="D4" s="1025" t="s">
        <v>104</v>
      </c>
      <c r="E4" s="1115" t="s">
        <v>105</v>
      </c>
      <c r="F4" s="1125"/>
      <c r="G4" s="1027"/>
      <c r="H4" s="1080"/>
      <c r="I4" s="1025" t="s">
        <v>110</v>
      </c>
      <c r="J4" s="1115" t="s">
        <v>111</v>
      </c>
      <c r="K4" s="1116"/>
      <c r="L4" s="1117"/>
      <c r="M4" s="1124"/>
      <c r="N4" s="1102"/>
      <c r="O4" s="1103"/>
      <c r="P4" s="1104"/>
      <c r="Q4" s="1106"/>
      <c r="R4" s="1103"/>
      <c r="S4" s="1104"/>
      <c r="T4" s="1106"/>
      <c r="U4" s="1103"/>
      <c r="V4" s="1104"/>
      <c r="W4" s="1106"/>
      <c r="X4" s="1103"/>
      <c r="Y4" s="1108"/>
      <c r="AY4" s="1126"/>
    </row>
    <row r="5" spans="1:51" s="13" customFormat="1" ht="15.75">
      <c r="A5" s="1085"/>
      <c r="B5" s="1043"/>
      <c r="C5" s="1025"/>
      <c r="D5" s="1025"/>
      <c r="E5" s="1036" t="s">
        <v>106</v>
      </c>
      <c r="F5" s="1112" t="s">
        <v>107</v>
      </c>
      <c r="G5" s="1027"/>
      <c r="H5" s="1080"/>
      <c r="I5" s="1025"/>
      <c r="J5" s="1036" t="s">
        <v>33</v>
      </c>
      <c r="K5" s="1036" t="s">
        <v>113</v>
      </c>
      <c r="L5" s="1036" t="s">
        <v>114</v>
      </c>
      <c r="M5" s="1124"/>
      <c r="N5" s="109">
        <v>1</v>
      </c>
      <c r="O5" s="15" t="s">
        <v>360</v>
      </c>
      <c r="P5" s="15" t="s">
        <v>356</v>
      </c>
      <c r="Q5" s="15">
        <v>3</v>
      </c>
      <c r="R5" s="15" t="s">
        <v>359</v>
      </c>
      <c r="S5" s="15" t="s">
        <v>361</v>
      </c>
      <c r="T5" s="15">
        <v>5</v>
      </c>
      <c r="U5" s="15" t="s">
        <v>362</v>
      </c>
      <c r="V5" s="15" t="s">
        <v>363</v>
      </c>
      <c r="W5" s="15">
        <v>7</v>
      </c>
      <c r="X5" s="15" t="s">
        <v>364</v>
      </c>
      <c r="Y5" s="30" t="s">
        <v>358</v>
      </c>
      <c r="AY5" s="1126"/>
    </row>
    <row r="6" spans="1:51" s="13" customFormat="1" ht="21" customHeight="1" thickBot="1">
      <c r="A6" s="1085"/>
      <c r="B6" s="1043"/>
      <c r="C6" s="1025"/>
      <c r="D6" s="1025"/>
      <c r="E6" s="1037"/>
      <c r="F6" s="1113"/>
      <c r="G6" s="1027"/>
      <c r="H6" s="1080"/>
      <c r="I6" s="1025"/>
      <c r="J6" s="1037"/>
      <c r="K6" s="1037"/>
      <c r="L6" s="1037"/>
      <c r="M6" s="1124"/>
      <c r="N6" s="1121"/>
      <c r="O6" s="1110"/>
      <c r="P6" s="1110"/>
      <c r="Q6" s="1110"/>
      <c r="R6" s="1110"/>
      <c r="S6" s="1110"/>
      <c r="T6" s="1110"/>
      <c r="U6" s="1110"/>
      <c r="V6" s="1110"/>
      <c r="W6" s="1110"/>
      <c r="X6" s="1110"/>
      <c r="Y6" s="1122"/>
      <c r="AY6" s="1126"/>
    </row>
    <row r="7" spans="1:51" s="13" customFormat="1" ht="36.75" customHeight="1">
      <c r="A7" s="1085"/>
      <c r="B7" s="1044"/>
      <c r="C7" s="1025"/>
      <c r="D7" s="1025"/>
      <c r="E7" s="1038"/>
      <c r="F7" s="1114"/>
      <c r="G7" s="1027"/>
      <c r="H7" s="1080"/>
      <c r="I7" s="1025"/>
      <c r="J7" s="1038"/>
      <c r="K7" s="1038"/>
      <c r="L7" s="1038"/>
      <c r="M7" s="1124"/>
      <c r="N7" s="597">
        <v>15</v>
      </c>
      <c r="O7" s="598">
        <v>9</v>
      </c>
      <c r="P7" s="599"/>
      <c r="Q7" s="597">
        <v>15</v>
      </c>
      <c r="R7" s="598">
        <v>9</v>
      </c>
      <c r="S7" s="599">
        <v>9</v>
      </c>
      <c r="T7" s="597">
        <v>15</v>
      </c>
      <c r="U7" s="598">
        <v>9</v>
      </c>
      <c r="V7" s="599">
        <v>9</v>
      </c>
      <c r="W7" s="597">
        <v>15</v>
      </c>
      <c r="X7" s="598">
        <v>9</v>
      </c>
      <c r="Y7" s="599">
        <v>8</v>
      </c>
      <c r="AK7" s="600"/>
      <c r="AL7" s="1128" t="s">
        <v>34</v>
      </c>
      <c r="AM7" s="1128"/>
      <c r="AN7" s="1128"/>
      <c r="AO7" s="1128" t="s">
        <v>35</v>
      </c>
      <c r="AP7" s="1128"/>
      <c r="AQ7" s="1128"/>
      <c r="AR7" s="1128" t="s">
        <v>36</v>
      </c>
      <c r="AS7" s="1128"/>
      <c r="AT7" s="1128"/>
      <c r="AU7" s="1128" t="s">
        <v>37</v>
      </c>
      <c r="AV7" s="1128"/>
      <c r="AW7" s="1128"/>
      <c r="AY7" s="1127"/>
    </row>
    <row r="8" spans="1:231" s="594" customFormat="1" ht="37.5">
      <c r="A8" s="615" t="s">
        <v>125</v>
      </c>
      <c r="B8" s="616" t="s">
        <v>39</v>
      </c>
      <c r="C8" s="543" t="s">
        <v>356</v>
      </c>
      <c r="D8" s="617"/>
      <c r="E8" s="617"/>
      <c r="F8" s="618"/>
      <c r="G8" s="619">
        <v>1.5</v>
      </c>
      <c r="H8" s="543">
        <v>45</v>
      </c>
      <c r="I8" s="543">
        <v>18</v>
      </c>
      <c r="J8" s="543"/>
      <c r="K8" s="543"/>
      <c r="L8" s="543">
        <v>18</v>
      </c>
      <c r="M8" s="543">
        <v>27</v>
      </c>
      <c r="N8" s="577"/>
      <c r="O8" s="577"/>
      <c r="P8" s="577">
        <v>2</v>
      </c>
      <c r="Q8" s="543"/>
      <c r="R8" s="543"/>
      <c r="S8" s="543"/>
      <c r="T8" s="620"/>
      <c r="U8" s="543"/>
      <c r="V8" s="543"/>
      <c r="W8" s="543"/>
      <c r="X8" s="543"/>
      <c r="Y8" s="543"/>
      <c r="Z8" s="551"/>
      <c r="AA8" s="551" t="s">
        <v>405</v>
      </c>
      <c r="AB8" s="551" t="s">
        <v>405</v>
      </c>
      <c r="AC8" s="551" t="s">
        <v>404</v>
      </c>
      <c r="AD8" s="551" t="s">
        <v>405</v>
      </c>
      <c r="AE8" s="551" t="s">
        <v>405</v>
      </c>
      <c r="AF8" s="551" t="s">
        <v>405</v>
      </c>
      <c r="AG8" s="551" t="s">
        <v>405</v>
      </c>
      <c r="AH8" s="551" t="s">
        <v>405</v>
      </c>
      <c r="AI8" s="551" t="s">
        <v>405</v>
      </c>
      <c r="AJ8" s="551" t="s">
        <v>405</v>
      </c>
      <c r="AK8" s="551" t="s">
        <v>405</v>
      </c>
      <c r="AL8" s="551" t="s">
        <v>405</v>
      </c>
      <c r="AM8" s="551"/>
      <c r="AN8" s="551"/>
      <c r="AO8" s="551"/>
      <c r="AP8" s="551"/>
      <c r="AQ8" s="551"/>
      <c r="AR8" s="551"/>
      <c r="AS8" s="551"/>
      <c r="AT8" s="551"/>
      <c r="AU8" s="551"/>
      <c r="AV8" s="551"/>
      <c r="AW8" s="551"/>
      <c r="AX8" s="551"/>
      <c r="AY8" s="551"/>
      <c r="AZ8" s="551"/>
      <c r="BA8" s="551"/>
      <c r="BB8" s="551"/>
      <c r="BC8" s="551"/>
      <c r="BD8" s="551"/>
      <c r="BE8" s="551"/>
      <c r="BF8" s="551"/>
      <c r="BG8" s="551"/>
      <c r="BH8" s="551"/>
      <c r="BI8" s="551"/>
      <c r="BJ8" s="551"/>
      <c r="BK8" s="551"/>
      <c r="BL8" s="551"/>
      <c r="BM8" s="551"/>
      <c r="BN8" s="551"/>
      <c r="BO8" s="551"/>
      <c r="BP8" s="551"/>
      <c r="BQ8" s="551"/>
      <c r="BR8" s="551"/>
      <c r="BS8" s="551"/>
      <c r="BT8" s="551"/>
      <c r="BU8" s="551"/>
      <c r="BV8" s="551"/>
      <c r="BW8" s="551"/>
      <c r="BX8" s="551"/>
      <c r="BY8" s="551"/>
      <c r="BZ8" s="551"/>
      <c r="CA8" s="551"/>
      <c r="CB8" s="551"/>
      <c r="CC8" s="551"/>
      <c r="CD8" s="551"/>
      <c r="CE8" s="551"/>
      <c r="CF8" s="551"/>
      <c r="CG8" s="551"/>
      <c r="CH8" s="551"/>
      <c r="CI8" s="551"/>
      <c r="CJ8" s="551"/>
      <c r="CK8" s="551"/>
      <c r="CL8" s="551"/>
      <c r="CM8" s="551"/>
      <c r="CN8" s="551"/>
      <c r="CO8" s="551"/>
      <c r="CP8" s="551"/>
      <c r="CQ8" s="551"/>
      <c r="CR8" s="551"/>
      <c r="CS8" s="551"/>
      <c r="CT8" s="551"/>
      <c r="CU8" s="551"/>
      <c r="CV8" s="551"/>
      <c r="CW8" s="551"/>
      <c r="CX8" s="551"/>
      <c r="CY8" s="551"/>
      <c r="CZ8" s="551"/>
      <c r="DA8" s="551"/>
      <c r="DB8" s="551"/>
      <c r="DC8" s="551"/>
      <c r="DD8" s="551"/>
      <c r="DE8" s="551"/>
      <c r="DF8" s="551"/>
      <c r="DG8" s="551"/>
      <c r="DH8" s="551"/>
      <c r="DI8" s="551"/>
      <c r="DJ8" s="551"/>
      <c r="DK8" s="551"/>
      <c r="DL8" s="551"/>
      <c r="DM8" s="551"/>
      <c r="DN8" s="551"/>
      <c r="DO8" s="551"/>
      <c r="DP8" s="551"/>
      <c r="DQ8" s="551"/>
      <c r="DR8" s="551"/>
      <c r="DS8" s="551"/>
      <c r="DT8" s="551"/>
      <c r="DU8" s="551"/>
      <c r="DV8" s="551"/>
      <c r="DW8" s="551"/>
      <c r="DX8" s="551"/>
      <c r="DY8" s="551"/>
      <c r="DZ8" s="551"/>
      <c r="EA8" s="551"/>
      <c r="EB8" s="551"/>
      <c r="EC8" s="551"/>
      <c r="ED8" s="551"/>
      <c r="EE8" s="551"/>
      <c r="EF8" s="551"/>
      <c r="EG8" s="551"/>
      <c r="EH8" s="551"/>
      <c r="EI8" s="551"/>
      <c r="EJ8" s="551"/>
      <c r="EK8" s="551"/>
      <c r="EL8" s="551"/>
      <c r="EM8" s="551"/>
      <c r="EN8" s="551"/>
      <c r="EO8" s="551"/>
      <c r="EP8" s="551"/>
      <c r="EQ8" s="551"/>
      <c r="ER8" s="551"/>
      <c r="ES8" s="551"/>
      <c r="ET8" s="551"/>
      <c r="EU8" s="551"/>
      <c r="EV8" s="551"/>
      <c r="EW8" s="551"/>
      <c r="EX8" s="551"/>
      <c r="EY8" s="551"/>
      <c r="EZ8" s="551"/>
      <c r="FA8" s="551"/>
      <c r="FB8" s="551"/>
      <c r="FC8" s="551"/>
      <c r="FD8" s="551"/>
      <c r="FE8" s="551"/>
      <c r="FF8" s="551"/>
      <c r="FG8" s="551"/>
      <c r="FH8" s="551"/>
      <c r="FI8" s="551"/>
      <c r="FJ8" s="551"/>
      <c r="FK8" s="551"/>
      <c r="FL8" s="551"/>
      <c r="FM8" s="551"/>
      <c r="FN8" s="551"/>
      <c r="FO8" s="551"/>
      <c r="FP8" s="551"/>
      <c r="FQ8" s="551"/>
      <c r="FR8" s="551"/>
      <c r="FS8" s="551"/>
      <c r="FT8" s="551"/>
      <c r="FU8" s="551"/>
      <c r="FV8" s="551"/>
      <c r="FW8" s="551"/>
      <c r="FX8" s="551"/>
      <c r="FY8" s="551"/>
      <c r="FZ8" s="551"/>
      <c r="GA8" s="551"/>
      <c r="GB8" s="551"/>
      <c r="GC8" s="551"/>
      <c r="GD8" s="551"/>
      <c r="GE8" s="551"/>
      <c r="GF8" s="551"/>
      <c r="GG8" s="551"/>
      <c r="GH8" s="551"/>
      <c r="GI8" s="551"/>
      <c r="GJ8" s="551"/>
      <c r="GK8" s="551"/>
      <c r="GL8" s="551"/>
      <c r="GM8" s="551"/>
      <c r="GN8" s="551"/>
      <c r="GO8" s="551"/>
      <c r="GP8" s="551"/>
      <c r="GQ8" s="551"/>
      <c r="GR8" s="551"/>
      <c r="GS8" s="551"/>
      <c r="GT8" s="551"/>
      <c r="GU8" s="551"/>
      <c r="GV8" s="551"/>
      <c r="GW8" s="551"/>
      <c r="GX8" s="551"/>
      <c r="GY8" s="551"/>
      <c r="GZ8" s="551"/>
      <c r="HA8" s="551"/>
      <c r="HB8" s="551"/>
      <c r="HC8" s="551"/>
      <c r="HD8" s="551"/>
      <c r="HE8" s="551"/>
      <c r="HF8" s="551"/>
      <c r="HG8" s="551"/>
      <c r="HH8" s="551"/>
      <c r="HI8" s="551"/>
      <c r="HJ8" s="551"/>
      <c r="HK8" s="551"/>
      <c r="HL8" s="551"/>
      <c r="HM8" s="551"/>
      <c r="HN8" s="551"/>
      <c r="HO8" s="551"/>
      <c r="HP8" s="551"/>
      <c r="HQ8" s="551"/>
      <c r="HR8" s="551"/>
      <c r="HS8" s="551"/>
      <c r="HT8" s="551"/>
      <c r="HU8" s="551"/>
      <c r="HV8" s="551"/>
      <c r="HW8" s="551"/>
    </row>
    <row r="9" spans="1:231" s="594" customFormat="1" ht="18.75">
      <c r="A9" s="615" t="s">
        <v>133</v>
      </c>
      <c r="B9" s="621" t="s">
        <v>46</v>
      </c>
      <c r="C9" s="622"/>
      <c r="D9" s="355" t="s">
        <v>365</v>
      </c>
      <c r="E9" s="617"/>
      <c r="F9" s="618"/>
      <c r="G9" s="619">
        <v>2</v>
      </c>
      <c r="H9" s="543">
        <v>60</v>
      </c>
      <c r="I9" s="623">
        <v>36</v>
      </c>
      <c r="J9" s="543"/>
      <c r="K9" s="543"/>
      <c r="L9" s="543">
        <v>36</v>
      </c>
      <c r="M9" s="623">
        <v>24</v>
      </c>
      <c r="N9" s="355"/>
      <c r="O9" s="355"/>
      <c r="P9" s="355">
        <v>4</v>
      </c>
      <c r="Q9" s="355"/>
      <c r="R9" s="355"/>
      <c r="S9" s="355"/>
      <c r="T9" s="355"/>
      <c r="U9" s="355"/>
      <c r="V9" s="355"/>
      <c r="W9" s="355"/>
      <c r="X9" s="355"/>
      <c r="Y9" s="543"/>
      <c r="Z9" s="551"/>
      <c r="AA9" s="551" t="s">
        <v>405</v>
      </c>
      <c r="AB9" s="551" t="s">
        <v>405</v>
      </c>
      <c r="AC9" s="551" t="s">
        <v>404</v>
      </c>
      <c r="AD9" s="551" t="s">
        <v>405</v>
      </c>
      <c r="AE9" s="551" t="s">
        <v>405</v>
      </c>
      <c r="AF9" s="551" t="s">
        <v>405</v>
      </c>
      <c r="AG9" s="551" t="s">
        <v>405</v>
      </c>
      <c r="AH9" s="551" t="s">
        <v>405</v>
      </c>
      <c r="AI9" s="551" t="s">
        <v>405</v>
      </c>
      <c r="AJ9" s="551" t="s">
        <v>405</v>
      </c>
      <c r="AK9" s="551" t="s">
        <v>405</v>
      </c>
      <c r="AL9" s="551" t="s">
        <v>405</v>
      </c>
      <c r="AM9" s="551"/>
      <c r="AN9" s="551"/>
      <c r="AO9" s="551"/>
      <c r="AP9" s="551"/>
      <c r="AQ9" s="551"/>
      <c r="AR9" s="551"/>
      <c r="AS9" s="551"/>
      <c r="AT9" s="551"/>
      <c r="AU9" s="551"/>
      <c r="AV9" s="551"/>
      <c r="AW9" s="551"/>
      <c r="AX9" s="551"/>
      <c r="AY9" s="551"/>
      <c r="AZ9" s="551"/>
      <c r="BA9" s="551"/>
      <c r="BB9" s="551"/>
      <c r="BC9" s="551"/>
      <c r="BD9" s="551"/>
      <c r="BE9" s="551"/>
      <c r="BF9" s="551"/>
      <c r="BG9" s="551"/>
      <c r="BH9" s="551"/>
      <c r="BI9" s="551"/>
      <c r="BJ9" s="551"/>
      <c r="BK9" s="551"/>
      <c r="BL9" s="551"/>
      <c r="BM9" s="551"/>
      <c r="BN9" s="551"/>
      <c r="BO9" s="551"/>
      <c r="BP9" s="551"/>
      <c r="BQ9" s="551"/>
      <c r="BR9" s="551"/>
      <c r="BS9" s="551"/>
      <c r="BT9" s="551"/>
      <c r="BU9" s="551"/>
      <c r="BV9" s="551"/>
      <c r="BW9" s="551"/>
      <c r="BX9" s="551"/>
      <c r="BY9" s="551"/>
      <c r="BZ9" s="551"/>
      <c r="CA9" s="551"/>
      <c r="CB9" s="551"/>
      <c r="CC9" s="551"/>
      <c r="CD9" s="551"/>
      <c r="CE9" s="551"/>
      <c r="CF9" s="551"/>
      <c r="CG9" s="551"/>
      <c r="CH9" s="551"/>
      <c r="CI9" s="551"/>
      <c r="CJ9" s="551"/>
      <c r="CK9" s="551"/>
      <c r="CL9" s="551"/>
      <c r="CM9" s="551"/>
      <c r="CN9" s="551"/>
      <c r="CO9" s="551"/>
      <c r="CP9" s="551"/>
      <c r="CQ9" s="551"/>
      <c r="CR9" s="551"/>
      <c r="CS9" s="551"/>
      <c r="CT9" s="551"/>
      <c r="CU9" s="551"/>
      <c r="CV9" s="551"/>
      <c r="CW9" s="551"/>
      <c r="CX9" s="551"/>
      <c r="CY9" s="551"/>
      <c r="CZ9" s="551"/>
      <c r="DA9" s="551"/>
      <c r="DB9" s="551"/>
      <c r="DC9" s="551"/>
      <c r="DD9" s="551"/>
      <c r="DE9" s="551"/>
      <c r="DF9" s="551"/>
      <c r="DG9" s="551"/>
      <c r="DH9" s="551"/>
      <c r="DI9" s="551"/>
      <c r="DJ9" s="551"/>
      <c r="DK9" s="551"/>
      <c r="DL9" s="551"/>
      <c r="DM9" s="551"/>
      <c r="DN9" s="551"/>
      <c r="DO9" s="551"/>
      <c r="DP9" s="551"/>
      <c r="DQ9" s="551"/>
      <c r="DR9" s="551"/>
      <c r="DS9" s="551"/>
      <c r="DT9" s="551"/>
      <c r="DU9" s="551"/>
      <c r="DV9" s="551"/>
      <c r="DW9" s="551"/>
      <c r="DX9" s="551"/>
      <c r="DY9" s="551"/>
      <c r="DZ9" s="551"/>
      <c r="EA9" s="551"/>
      <c r="EB9" s="551"/>
      <c r="EC9" s="551"/>
      <c r="ED9" s="551"/>
      <c r="EE9" s="551"/>
      <c r="EF9" s="551"/>
      <c r="EG9" s="551"/>
      <c r="EH9" s="551"/>
      <c r="EI9" s="551"/>
      <c r="EJ9" s="551"/>
      <c r="EK9" s="551"/>
      <c r="EL9" s="551"/>
      <c r="EM9" s="551"/>
      <c r="EN9" s="551"/>
      <c r="EO9" s="551"/>
      <c r="EP9" s="551"/>
      <c r="EQ9" s="551"/>
      <c r="ER9" s="551"/>
      <c r="ES9" s="551"/>
      <c r="ET9" s="551"/>
      <c r="EU9" s="551"/>
      <c r="EV9" s="551"/>
      <c r="EW9" s="551"/>
      <c r="EX9" s="551"/>
      <c r="EY9" s="551"/>
      <c r="EZ9" s="551"/>
      <c r="FA9" s="551"/>
      <c r="FB9" s="551"/>
      <c r="FC9" s="551"/>
      <c r="FD9" s="551"/>
      <c r="FE9" s="551"/>
      <c r="FF9" s="551"/>
      <c r="FG9" s="551"/>
      <c r="FH9" s="551"/>
      <c r="FI9" s="551"/>
      <c r="FJ9" s="551"/>
      <c r="FK9" s="551"/>
      <c r="FL9" s="551"/>
      <c r="FM9" s="551"/>
      <c r="FN9" s="551"/>
      <c r="FO9" s="551"/>
      <c r="FP9" s="551"/>
      <c r="FQ9" s="551"/>
      <c r="FR9" s="551"/>
      <c r="FS9" s="551"/>
      <c r="FT9" s="551"/>
      <c r="FU9" s="551"/>
      <c r="FV9" s="551"/>
      <c r="FW9" s="551"/>
      <c r="FX9" s="551"/>
      <c r="FY9" s="551"/>
      <c r="FZ9" s="551"/>
      <c r="GA9" s="551"/>
      <c r="GB9" s="551"/>
      <c r="GC9" s="551"/>
      <c r="GD9" s="551"/>
      <c r="GE9" s="551"/>
      <c r="GF9" s="551"/>
      <c r="GG9" s="551"/>
      <c r="GH9" s="551"/>
      <c r="GI9" s="551"/>
      <c r="GJ9" s="551"/>
      <c r="GK9" s="551"/>
      <c r="GL9" s="551"/>
      <c r="GM9" s="551"/>
      <c r="GN9" s="551"/>
      <c r="GO9" s="551"/>
      <c r="GP9" s="551"/>
      <c r="GQ9" s="551"/>
      <c r="GR9" s="551"/>
      <c r="GS9" s="551"/>
      <c r="GT9" s="551"/>
      <c r="GU9" s="551"/>
      <c r="GV9" s="551"/>
      <c r="GW9" s="551"/>
      <c r="GX9" s="551"/>
      <c r="GY9" s="551"/>
      <c r="GZ9" s="551"/>
      <c r="HA9" s="551"/>
      <c r="HB9" s="551"/>
      <c r="HC9" s="551"/>
      <c r="HD9" s="551"/>
      <c r="HE9" s="551"/>
      <c r="HF9" s="551"/>
      <c r="HG9" s="551"/>
      <c r="HH9" s="551"/>
      <c r="HI9" s="551"/>
      <c r="HJ9" s="551"/>
      <c r="HK9" s="551"/>
      <c r="HL9" s="551"/>
      <c r="HM9" s="551"/>
      <c r="HN9" s="551"/>
      <c r="HO9" s="551"/>
      <c r="HP9" s="551"/>
      <c r="HQ9" s="551"/>
      <c r="HR9" s="551"/>
      <c r="HS9" s="551"/>
      <c r="HT9" s="551"/>
      <c r="HU9" s="551"/>
      <c r="HV9" s="551"/>
      <c r="HW9" s="551"/>
    </row>
    <row r="10" spans="1:231" s="594" customFormat="1" ht="18.75">
      <c r="A10" s="617" t="s">
        <v>184</v>
      </c>
      <c r="B10" s="568" t="s">
        <v>179</v>
      </c>
      <c r="C10" s="352"/>
      <c r="D10" s="354" t="s">
        <v>356</v>
      </c>
      <c r="E10" s="354"/>
      <c r="F10" s="353"/>
      <c r="G10" s="543">
        <v>1.5</v>
      </c>
      <c r="H10" s="573">
        <v>45</v>
      </c>
      <c r="I10" s="543">
        <v>27</v>
      </c>
      <c r="J10" s="573">
        <v>18</v>
      </c>
      <c r="K10" s="354">
        <v>9</v>
      </c>
      <c r="L10" s="354"/>
      <c r="M10" s="543">
        <v>18</v>
      </c>
      <c r="N10" s="355"/>
      <c r="O10" s="355"/>
      <c r="P10" s="355">
        <v>3</v>
      </c>
      <c r="Q10" s="355"/>
      <c r="R10" s="355"/>
      <c r="S10" s="355"/>
      <c r="T10" s="355"/>
      <c r="U10" s="355"/>
      <c r="V10" s="355"/>
      <c r="W10" s="355"/>
      <c r="X10" s="355"/>
      <c r="Y10" s="355"/>
      <c r="Z10" s="551"/>
      <c r="AA10" s="551" t="s">
        <v>405</v>
      </c>
      <c r="AB10" s="551" t="s">
        <v>405</v>
      </c>
      <c r="AC10" s="551" t="s">
        <v>404</v>
      </c>
      <c r="AD10" s="551" t="s">
        <v>405</v>
      </c>
      <c r="AE10" s="551" t="s">
        <v>405</v>
      </c>
      <c r="AF10" s="551" t="s">
        <v>405</v>
      </c>
      <c r="AG10" s="551" t="s">
        <v>405</v>
      </c>
      <c r="AH10" s="551" t="s">
        <v>405</v>
      </c>
      <c r="AI10" s="551" t="s">
        <v>405</v>
      </c>
      <c r="AJ10" s="551" t="s">
        <v>405</v>
      </c>
      <c r="AK10" s="551" t="s">
        <v>405</v>
      </c>
      <c r="AL10" s="551" t="s">
        <v>405</v>
      </c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  <c r="BA10" s="551"/>
      <c r="BB10" s="551"/>
      <c r="BC10" s="551"/>
      <c r="BD10" s="551"/>
      <c r="BE10" s="551"/>
      <c r="BF10" s="551"/>
      <c r="BG10" s="551"/>
      <c r="BH10" s="551"/>
      <c r="BI10" s="551"/>
      <c r="BJ10" s="551"/>
      <c r="BK10" s="551"/>
      <c r="BL10" s="551"/>
      <c r="BM10" s="551"/>
      <c r="BN10" s="551"/>
      <c r="BO10" s="551"/>
      <c r="BP10" s="551"/>
      <c r="BQ10" s="551"/>
      <c r="BR10" s="551"/>
      <c r="BS10" s="551"/>
      <c r="BT10" s="551"/>
      <c r="BU10" s="551"/>
      <c r="BV10" s="551"/>
      <c r="BW10" s="551"/>
      <c r="BX10" s="551"/>
      <c r="BY10" s="551"/>
      <c r="BZ10" s="551"/>
      <c r="CA10" s="551"/>
      <c r="CB10" s="551"/>
      <c r="CC10" s="551"/>
      <c r="CD10" s="551"/>
      <c r="CE10" s="551"/>
      <c r="CF10" s="551"/>
      <c r="CG10" s="551"/>
      <c r="CH10" s="551"/>
      <c r="CI10" s="551"/>
      <c r="CJ10" s="551"/>
      <c r="CK10" s="551"/>
      <c r="CL10" s="551"/>
      <c r="CM10" s="551"/>
      <c r="CN10" s="551"/>
      <c r="CO10" s="551"/>
      <c r="CP10" s="551"/>
      <c r="CQ10" s="551"/>
      <c r="CR10" s="551"/>
      <c r="CS10" s="551"/>
      <c r="CT10" s="551"/>
      <c r="CU10" s="551"/>
      <c r="CV10" s="551"/>
      <c r="CW10" s="551"/>
      <c r="CX10" s="551"/>
      <c r="CY10" s="551"/>
      <c r="CZ10" s="551"/>
      <c r="DA10" s="551"/>
      <c r="DB10" s="551"/>
      <c r="DC10" s="551"/>
      <c r="DD10" s="551"/>
      <c r="DE10" s="551"/>
      <c r="DF10" s="551"/>
      <c r="DG10" s="551"/>
      <c r="DH10" s="551"/>
      <c r="DI10" s="551"/>
      <c r="DJ10" s="551"/>
      <c r="DK10" s="551"/>
      <c r="DL10" s="551"/>
      <c r="DM10" s="551"/>
      <c r="DN10" s="551"/>
      <c r="DO10" s="551"/>
      <c r="DP10" s="551"/>
      <c r="DQ10" s="551"/>
      <c r="DR10" s="551"/>
      <c r="DS10" s="551"/>
      <c r="DT10" s="551"/>
      <c r="DU10" s="551"/>
      <c r="DV10" s="551"/>
      <c r="DW10" s="551"/>
      <c r="DX10" s="551"/>
      <c r="DY10" s="551"/>
      <c r="DZ10" s="551"/>
      <c r="EA10" s="551"/>
      <c r="EB10" s="551"/>
      <c r="EC10" s="551"/>
      <c r="ED10" s="551"/>
      <c r="EE10" s="551"/>
      <c r="EF10" s="551"/>
      <c r="EG10" s="551"/>
      <c r="EH10" s="551"/>
      <c r="EI10" s="551"/>
      <c r="EJ10" s="551"/>
      <c r="EK10" s="551"/>
      <c r="EL10" s="551"/>
      <c r="EM10" s="551"/>
      <c r="EN10" s="551"/>
      <c r="EO10" s="551"/>
      <c r="EP10" s="551"/>
      <c r="EQ10" s="551"/>
      <c r="ER10" s="551"/>
      <c r="ES10" s="551"/>
      <c r="ET10" s="551"/>
      <c r="EU10" s="551"/>
      <c r="EV10" s="551"/>
      <c r="EW10" s="551"/>
      <c r="EX10" s="551"/>
      <c r="EY10" s="551"/>
      <c r="EZ10" s="551"/>
      <c r="FA10" s="551"/>
      <c r="FB10" s="551"/>
      <c r="FC10" s="551"/>
      <c r="FD10" s="551"/>
      <c r="FE10" s="551"/>
      <c r="FF10" s="551"/>
      <c r="FG10" s="551"/>
      <c r="FH10" s="551"/>
      <c r="FI10" s="551"/>
      <c r="FJ10" s="551"/>
      <c r="FK10" s="551"/>
      <c r="FL10" s="551"/>
      <c r="FM10" s="551"/>
      <c r="FN10" s="551"/>
      <c r="FO10" s="551"/>
      <c r="FP10" s="551"/>
      <c r="FQ10" s="551"/>
      <c r="FR10" s="551"/>
      <c r="FS10" s="551"/>
      <c r="FT10" s="551"/>
      <c r="FU10" s="551"/>
      <c r="FV10" s="551"/>
      <c r="FW10" s="551"/>
      <c r="FX10" s="551"/>
      <c r="FY10" s="551"/>
      <c r="FZ10" s="551"/>
      <c r="GA10" s="551"/>
      <c r="GB10" s="551"/>
      <c r="GC10" s="551"/>
      <c r="GD10" s="551"/>
      <c r="GE10" s="551"/>
      <c r="GF10" s="551"/>
      <c r="GG10" s="551"/>
      <c r="GH10" s="551"/>
      <c r="GI10" s="551"/>
      <c r="GJ10" s="551"/>
      <c r="GK10" s="551"/>
      <c r="GL10" s="551"/>
      <c r="GM10" s="551"/>
      <c r="GN10" s="551"/>
      <c r="GO10" s="551"/>
      <c r="GP10" s="551"/>
      <c r="GQ10" s="551"/>
      <c r="GR10" s="551"/>
      <c r="GS10" s="551"/>
      <c r="GT10" s="551"/>
      <c r="GU10" s="551"/>
      <c r="GV10" s="551"/>
      <c r="GW10" s="551"/>
      <c r="GX10" s="551"/>
      <c r="GY10" s="551"/>
      <c r="GZ10" s="551"/>
      <c r="HA10" s="551"/>
      <c r="HB10" s="551"/>
      <c r="HC10" s="551"/>
      <c r="HD10" s="551"/>
      <c r="HE10" s="551"/>
      <c r="HF10" s="551"/>
      <c r="HG10" s="551"/>
      <c r="HH10" s="551"/>
      <c r="HI10" s="551"/>
      <c r="HJ10" s="551"/>
      <c r="HK10" s="551"/>
      <c r="HL10" s="551"/>
      <c r="HM10" s="551"/>
      <c r="HN10" s="551"/>
      <c r="HO10" s="551"/>
      <c r="HP10" s="551"/>
      <c r="HQ10" s="551"/>
      <c r="HR10" s="551"/>
      <c r="HS10" s="551"/>
      <c r="HT10" s="551"/>
      <c r="HU10" s="551"/>
      <c r="HV10" s="551"/>
      <c r="HW10" s="551"/>
    </row>
    <row r="11" spans="1:231" s="594" customFormat="1" ht="18.75">
      <c r="A11" s="617" t="s">
        <v>311</v>
      </c>
      <c r="B11" s="568" t="s">
        <v>180</v>
      </c>
      <c r="C11" s="354" t="s">
        <v>356</v>
      </c>
      <c r="D11" s="352"/>
      <c r="E11" s="352"/>
      <c r="F11" s="353"/>
      <c r="G11" s="543">
        <v>2</v>
      </c>
      <c r="H11" s="573">
        <v>60</v>
      </c>
      <c r="I11" s="543">
        <v>36</v>
      </c>
      <c r="J11" s="573">
        <v>18</v>
      </c>
      <c r="K11" s="354"/>
      <c r="L11" s="573">
        <v>18</v>
      </c>
      <c r="M11" s="543">
        <v>24</v>
      </c>
      <c r="N11" s="355"/>
      <c r="O11" s="355"/>
      <c r="P11" s="355">
        <v>4</v>
      </c>
      <c r="Q11" s="355"/>
      <c r="R11" s="355"/>
      <c r="S11" s="355"/>
      <c r="T11" s="355"/>
      <c r="U11" s="355"/>
      <c r="V11" s="355"/>
      <c r="W11" s="355"/>
      <c r="X11" s="355"/>
      <c r="Y11" s="355"/>
      <c r="Z11" s="551"/>
      <c r="AA11" s="551" t="s">
        <v>405</v>
      </c>
      <c r="AB11" s="551" t="s">
        <v>405</v>
      </c>
      <c r="AC11" s="551" t="s">
        <v>404</v>
      </c>
      <c r="AD11" s="551" t="s">
        <v>405</v>
      </c>
      <c r="AE11" s="551" t="s">
        <v>405</v>
      </c>
      <c r="AF11" s="551" t="s">
        <v>405</v>
      </c>
      <c r="AG11" s="551" t="s">
        <v>405</v>
      </c>
      <c r="AH11" s="551" t="s">
        <v>405</v>
      </c>
      <c r="AI11" s="551" t="s">
        <v>405</v>
      </c>
      <c r="AJ11" s="551" t="s">
        <v>405</v>
      </c>
      <c r="AK11" s="551" t="s">
        <v>405</v>
      </c>
      <c r="AL11" s="551" t="s">
        <v>405</v>
      </c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1"/>
      <c r="BA11" s="551"/>
      <c r="BB11" s="551"/>
      <c r="BC11" s="551"/>
      <c r="BD11" s="551"/>
      <c r="BE11" s="551"/>
      <c r="BF11" s="551"/>
      <c r="BG11" s="551"/>
      <c r="BH11" s="551"/>
      <c r="BI11" s="551"/>
      <c r="BJ11" s="551"/>
      <c r="BK11" s="551"/>
      <c r="BL11" s="551"/>
      <c r="BM11" s="551"/>
      <c r="BN11" s="551"/>
      <c r="BO11" s="551"/>
      <c r="BP11" s="551"/>
      <c r="BQ11" s="551"/>
      <c r="BR11" s="551"/>
      <c r="BS11" s="551"/>
      <c r="BT11" s="551"/>
      <c r="BU11" s="551"/>
      <c r="BV11" s="551"/>
      <c r="BW11" s="551"/>
      <c r="BX11" s="551"/>
      <c r="BY11" s="551"/>
      <c r="BZ11" s="551"/>
      <c r="CA11" s="551"/>
      <c r="CB11" s="551"/>
      <c r="CC11" s="551"/>
      <c r="CD11" s="551"/>
      <c r="CE11" s="551"/>
      <c r="CF11" s="551"/>
      <c r="CG11" s="551"/>
      <c r="CH11" s="551"/>
      <c r="CI11" s="551"/>
      <c r="CJ11" s="551"/>
      <c r="CK11" s="551"/>
      <c r="CL11" s="551"/>
      <c r="CM11" s="551"/>
      <c r="CN11" s="551"/>
      <c r="CO11" s="551"/>
      <c r="CP11" s="551"/>
      <c r="CQ11" s="551"/>
      <c r="CR11" s="551"/>
      <c r="CS11" s="551"/>
      <c r="CT11" s="551"/>
      <c r="CU11" s="551"/>
      <c r="CV11" s="551"/>
      <c r="CW11" s="551"/>
      <c r="CX11" s="551"/>
      <c r="CY11" s="551"/>
      <c r="CZ11" s="551"/>
      <c r="DA11" s="551"/>
      <c r="DB11" s="551"/>
      <c r="DC11" s="551"/>
      <c r="DD11" s="551"/>
      <c r="DE11" s="551"/>
      <c r="DF11" s="551"/>
      <c r="DG11" s="551"/>
      <c r="DH11" s="551"/>
      <c r="DI11" s="551"/>
      <c r="DJ11" s="551"/>
      <c r="DK11" s="551"/>
      <c r="DL11" s="551"/>
      <c r="DM11" s="551"/>
      <c r="DN11" s="551"/>
      <c r="DO11" s="551"/>
      <c r="DP11" s="551"/>
      <c r="DQ11" s="551"/>
      <c r="DR11" s="551"/>
      <c r="DS11" s="551"/>
      <c r="DT11" s="551"/>
      <c r="DU11" s="551"/>
      <c r="DV11" s="551"/>
      <c r="DW11" s="551"/>
      <c r="DX11" s="551"/>
      <c r="DY11" s="551"/>
      <c r="DZ11" s="551"/>
      <c r="EA11" s="551"/>
      <c r="EB11" s="551"/>
      <c r="EC11" s="551"/>
      <c r="ED11" s="551"/>
      <c r="EE11" s="551"/>
      <c r="EF11" s="551"/>
      <c r="EG11" s="551"/>
      <c r="EH11" s="551"/>
      <c r="EI11" s="551"/>
      <c r="EJ11" s="551"/>
      <c r="EK11" s="551"/>
      <c r="EL11" s="551"/>
      <c r="EM11" s="551"/>
      <c r="EN11" s="551"/>
      <c r="EO11" s="551"/>
      <c r="EP11" s="551"/>
      <c r="EQ11" s="551"/>
      <c r="ER11" s="551"/>
      <c r="ES11" s="551"/>
      <c r="ET11" s="551"/>
      <c r="EU11" s="551"/>
      <c r="EV11" s="551"/>
      <c r="EW11" s="551"/>
      <c r="EX11" s="551"/>
      <c r="EY11" s="551"/>
      <c r="EZ11" s="551"/>
      <c r="FA11" s="551"/>
      <c r="FB11" s="551"/>
      <c r="FC11" s="551"/>
      <c r="FD11" s="551"/>
      <c r="FE11" s="551"/>
      <c r="FF11" s="551"/>
      <c r="FG11" s="551"/>
      <c r="FH11" s="551"/>
      <c r="FI11" s="551"/>
      <c r="FJ11" s="551"/>
      <c r="FK11" s="551"/>
      <c r="FL11" s="551"/>
      <c r="FM11" s="551"/>
      <c r="FN11" s="551"/>
      <c r="FO11" s="551"/>
      <c r="FP11" s="551"/>
      <c r="FQ11" s="551"/>
      <c r="FR11" s="551"/>
      <c r="FS11" s="551"/>
      <c r="FT11" s="551"/>
      <c r="FU11" s="551"/>
      <c r="FV11" s="551"/>
      <c r="FW11" s="551"/>
      <c r="FX11" s="551"/>
      <c r="FY11" s="551"/>
      <c r="FZ11" s="551"/>
      <c r="GA11" s="551"/>
      <c r="GB11" s="551"/>
      <c r="GC11" s="551"/>
      <c r="GD11" s="551"/>
      <c r="GE11" s="551"/>
      <c r="GF11" s="551"/>
      <c r="GG11" s="551"/>
      <c r="GH11" s="551"/>
      <c r="GI11" s="551"/>
      <c r="GJ11" s="551"/>
      <c r="GK11" s="551"/>
      <c r="GL11" s="551"/>
      <c r="GM11" s="551"/>
      <c r="GN11" s="551"/>
      <c r="GO11" s="551"/>
      <c r="GP11" s="551"/>
      <c r="GQ11" s="551"/>
      <c r="GR11" s="551"/>
      <c r="GS11" s="551"/>
      <c r="GT11" s="551"/>
      <c r="GU11" s="551"/>
      <c r="GV11" s="551"/>
      <c r="GW11" s="551"/>
      <c r="GX11" s="551"/>
      <c r="GY11" s="551"/>
      <c r="GZ11" s="551"/>
      <c r="HA11" s="551"/>
      <c r="HB11" s="551"/>
      <c r="HC11" s="551"/>
      <c r="HD11" s="551"/>
      <c r="HE11" s="551"/>
      <c r="HF11" s="551"/>
      <c r="HG11" s="551"/>
      <c r="HH11" s="551"/>
      <c r="HI11" s="551"/>
      <c r="HJ11" s="551"/>
      <c r="HK11" s="551"/>
      <c r="HL11" s="551"/>
      <c r="HM11" s="551"/>
      <c r="HN11" s="551"/>
      <c r="HO11" s="551"/>
      <c r="HP11" s="551"/>
      <c r="HQ11" s="551"/>
      <c r="HR11" s="551"/>
      <c r="HS11" s="551"/>
      <c r="HT11" s="551"/>
      <c r="HU11" s="551"/>
      <c r="HV11" s="551"/>
      <c r="HW11" s="551"/>
    </row>
    <row r="12" spans="1:231" s="594" customFormat="1" ht="18.75">
      <c r="A12" s="626" t="s">
        <v>313</v>
      </c>
      <c r="B12" s="627" t="s">
        <v>51</v>
      </c>
      <c r="C12" s="628" t="s">
        <v>356</v>
      </c>
      <c r="D12" s="628"/>
      <c r="E12" s="629"/>
      <c r="F12" s="630"/>
      <c r="G12" s="631">
        <v>3.5</v>
      </c>
      <c r="H12" s="631">
        <v>105</v>
      </c>
      <c r="I12" s="632">
        <v>63</v>
      </c>
      <c r="J12" s="633">
        <v>27</v>
      </c>
      <c r="K12" s="628">
        <v>18</v>
      </c>
      <c r="L12" s="628">
        <v>18</v>
      </c>
      <c r="M12" s="631">
        <v>42</v>
      </c>
      <c r="N12" s="634"/>
      <c r="O12" s="634"/>
      <c r="P12" s="634">
        <v>7</v>
      </c>
      <c r="Q12" s="634"/>
      <c r="R12" s="634"/>
      <c r="S12" s="634"/>
      <c r="T12" s="634"/>
      <c r="U12" s="634"/>
      <c r="V12" s="635"/>
      <c r="W12" s="634"/>
      <c r="X12" s="634"/>
      <c r="Y12" s="634"/>
      <c r="Z12" s="636"/>
      <c r="AA12" s="551" t="s">
        <v>405</v>
      </c>
      <c r="AB12" s="551" t="s">
        <v>405</v>
      </c>
      <c r="AC12" s="551" t="s">
        <v>404</v>
      </c>
      <c r="AD12" s="551" t="s">
        <v>405</v>
      </c>
      <c r="AE12" s="551" t="s">
        <v>405</v>
      </c>
      <c r="AF12" s="551" t="s">
        <v>405</v>
      </c>
      <c r="AG12" s="551" t="s">
        <v>405</v>
      </c>
      <c r="AH12" s="551" t="s">
        <v>405</v>
      </c>
      <c r="AI12" s="551" t="s">
        <v>405</v>
      </c>
      <c r="AJ12" s="551" t="s">
        <v>405</v>
      </c>
      <c r="AK12" s="551" t="s">
        <v>405</v>
      </c>
      <c r="AL12" s="551" t="s">
        <v>405</v>
      </c>
      <c r="AM12" s="636"/>
      <c r="AN12" s="636"/>
      <c r="AO12" s="636"/>
      <c r="AP12" s="636"/>
      <c r="AQ12" s="636"/>
      <c r="AR12" s="636"/>
      <c r="AS12" s="636"/>
      <c r="AT12" s="636"/>
      <c r="AU12" s="636"/>
      <c r="AV12" s="636"/>
      <c r="AW12" s="636"/>
      <c r="AX12" s="636"/>
      <c r="AY12" s="636"/>
      <c r="AZ12" s="636"/>
      <c r="BA12" s="636"/>
      <c r="BB12" s="636"/>
      <c r="BC12" s="636"/>
      <c r="BD12" s="636"/>
      <c r="BE12" s="636"/>
      <c r="BF12" s="636"/>
      <c r="BG12" s="636"/>
      <c r="BH12" s="636"/>
      <c r="BI12" s="636"/>
      <c r="BJ12" s="636"/>
      <c r="BK12" s="636"/>
      <c r="BL12" s="636"/>
      <c r="BM12" s="636"/>
      <c r="BN12" s="636"/>
      <c r="BO12" s="636"/>
      <c r="BP12" s="636"/>
      <c r="BQ12" s="636"/>
      <c r="BR12" s="636"/>
      <c r="BS12" s="636"/>
      <c r="BT12" s="636"/>
      <c r="BU12" s="636"/>
      <c r="BV12" s="636"/>
      <c r="BW12" s="636"/>
      <c r="BX12" s="636"/>
      <c r="BY12" s="636"/>
      <c r="BZ12" s="636"/>
      <c r="CA12" s="636"/>
      <c r="CB12" s="636"/>
      <c r="CC12" s="636"/>
      <c r="CD12" s="636"/>
      <c r="CE12" s="636"/>
      <c r="CF12" s="636"/>
      <c r="CG12" s="636"/>
      <c r="CH12" s="636"/>
      <c r="CI12" s="636"/>
      <c r="CJ12" s="636"/>
      <c r="CK12" s="636"/>
      <c r="CL12" s="636"/>
      <c r="CM12" s="636"/>
      <c r="CN12" s="636"/>
      <c r="CO12" s="636"/>
      <c r="CP12" s="636"/>
      <c r="CQ12" s="636"/>
      <c r="CR12" s="636"/>
      <c r="CS12" s="636"/>
      <c r="CT12" s="636"/>
      <c r="CU12" s="636"/>
      <c r="CV12" s="636"/>
      <c r="CW12" s="636"/>
      <c r="CX12" s="636"/>
      <c r="CY12" s="636"/>
      <c r="CZ12" s="636"/>
      <c r="DA12" s="636"/>
      <c r="DB12" s="636"/>
      <c r="DC12" s="636"/>
      <c r="DD12" s="636"/>
      <c r="DE12" s="636"/>
      <c r="DF12" s="636"/>
      <c r="DG12" s="636"/>
      <c r="DH12" s="636"/>
      <c r="DI12" s="636"/>
      <c r="DJ12" s="636"/>
      <c r="DK12" s="636"/>
      <c r="DL12" s="636"/>
      <c r="DM12" s="636"/>
      <c r="DN12" s="636"/>
      <c r="DO12" s="636"/>
      <c r="DP12" s="636"/>
      <c r="DQ12" s="636"/>
      <c r="DR12" s="636"/>
      <c r="DS12" s="636"/>
      <c r="DT12" s="636"/>
      <c r="DU12" s="636"/>
      <c r="DV12" s="636"/>
      <c r="DW12" s="636"/>
      <c r="DX12" s="636"/>
      <c r="DY12" s="636"/>
      <c r="DZ12" s="636"/>
      <c r="EA12" s="636"/>
      <c r="EB12" s="636"/>
      <c r="EC12" s="636"/>
      <c r="ED12" s="636"/>
      <c r="EE12" s="636"/>
      <c r="EF12" s="636"/>
      <c r="EG12" s="636"/>
      <c r="EH12" s="636"/>
      <c r="EI12" s="636"/>
      <c r="EJ12" s="636"/>
      <c r="EK12" s="636"/>
      <c r="EL12" s="636"/>
      <c r="EM12" s="636"/>
      <c r="EN12" s="636"/>
      <c r="EO12" s="636"/>
      <c r="EP12" s="636"/>
      <c r="EQ12" s="636"/>
      <c r="ER12" s="636"/>
      <c r="ES12" s="636"/>
      <c r="ET12" s="636"/>
      <c r="EU12" s="636"/>
      <c r="EV12" s="636"/>
      <c r="EW12" s="636"/>
      <c r="EX12" s="636"/>
      <c r="EY12" s="636"/>
      <c r="EZ12" s="636"/>
      <c r="FA12" s="636"/>
      <c r="FB12" s="636"/>
      <c r="FC12" s="636"/>
      <c r="FD12" s="636"/>
      <c r="FE12" s="636"/>
      <c r="FF12" s="636"/>
      <c r="FG12" s="636"/>
      <c r="FH12" s="636"/>
      <c r="FI12" s="636"/>
      <c r="FJ12" s="636"/>
      <c r="FK12" s="636"/>
      <c r="FL12" s="636"/>
      <c r="FM12" s="636"/>
      <c r="FN12" s="636"/>
      <c r="FO12" s="636"/>
      <c r="FP12" s="636"/>
      <c r="FQ12" s="636"/>
      <c r="FR12" s="636"/>
      <c r="FS12" s="636"/>
      <c r="FT12" s="636"/>
      <c r="FU12" s="636"/>
      <c r="FV12" s="636"/>
      <c r="FW12" s="636"/>
      <c r="FX12" s="636"/>
      <c r="FY12" s="636"/>
      <c r="FZ12" s="636"/>
      <c r="GA12" s="636"/>
      <c r="GB12" s="636"/>
      <c r="GC12" s="636"/>
      <c r="GD12" s="636"/>
      <c r="GE12" s="636"/>
      <c r="GF12" s="636"/>
      <c r="GG12" s="636"/>
      <c r="GH12" s="636"/>
      <c r="GI12" s="636"/>
      <c r="GJ12" s="636"/>
      <c r="GK12" s="636"/>
      <c r="GL12" s="636"/>
      <c r="GM12" s="636"/>
      <c r="GN12" s="636"/>
      <c r="GO12" s="636"/>
      <c r="GP12" s="636"/>
      <c r="GQ12" s="636"/>
      <c r="GR12" s="636"/>
      <c r="GS12" s="636"/>
      <c r="GT12" s="636"/>
      <c r="GU12" s="636"/>
      <c r="GV12" s="636"/>
      <c r="GW12" s="636"/>
      <c r="GX12" s="636"/>
      <c r="GY12" s="636"/>
      <c r="GZ12" s="636"/>
      <c r="HA12" s="636"/>
      <c r="HB12" s="636"/>
      <c r="HC12" s="636"/>
      <c r="HD12" s="636"/>
      <c r="HE12" s="636"/>
      <c r="HF12" s="636"/>
      <c r="HG12" s="636"/>
      <c r="HH12" s="636"/>
      <c r="HI12" s="636"/>
      <c r="HJ12" s="636"/>
      <c r="HK12" s="636"/>
      <c r="HL12" s="636"/>
      <c r="HM12" s="636"/>
      <c r="HN12" s="636"/>
      <c r="HO12" s="636"/>
      <c r="HP12" s="636"/>
      <c r="HQ12" s="636"/>
      <c r="HR12" s="636"/>
      <c r="HS12" s="636"/>
      <c r="HT12" s="636"/>
      <c r="HU12" s="636"/>
      <c r="HV12" s="636"/>
      <c r="HW12" s="636"/>
    </row>
    <row r="13" spans="1:231" s="594" customFormat="1" ht="18.75">
      <c r="A13" s="626" t="s">
        <v>204</v>
      </c>
      <c r="B13" s="627" t="s">
        <v>186</v>
      </c>
      <c r="C13" s="631"/>
      <c r="D13" s="631" t="s">
        <v>356</v>
      </c>
      <c r="E13" s="631"/>
      <c r="F13" s="652"/>
      <c r="G13" s="631">
        <v>2</v>
      </c>
      <c r="H13" s="631">
        <v>60</v>
      </c>
      <c r="I13" s="631">
        <v>36</v>
      </c>
      <c r="J13" s="631">
        <v>18</v>
      </c>
      <c r="K13" s="631">
        <v>18</v>
      </c>
      <c r="L13" s="631"/>
      <c r="M13" s="631">
        <v>24</v>
      </c>
      <c r="N13" s="631"/>
      <c r="O13" s="631"/>
      <c r="P13" s="631">
        <v>4</v>
      </c>
      <c r="Q13" s="631"/>
      <c r="R13" s="631"/>
      <c r="S13" s="631"/>
      <c r="T13" s="631"/>
      <c r="U13" s="631"/>
      <c r="V13" s="631"/>
      <c r="W13" s="631"/>
      <c r="X13" s="631"/>
      <c r="Y13" s="634"/>
      <c r="Z13" s="636"/>
      <c r="AA13" s="551" t="s">
        <v>405</v>
      </c>
      <c r="AB13" s="551" t="s">
        <v>405</v>
      </c>
      <c r="AC13" s="551" t="s">
        <v>404</v>
      </c>
      <c r="AD13" s="551" t="s">
        <v>405</v>
      </c>
      <c r="AE13" s="551" t="s">
        <v>405</v>
      </c>
      <c r="AF13" s="551" t="s">
        <v>405</v>
      </c>
      <c r="AG13" s="551" t="s">
        <v>405</v>
      </c>
      <c r="AH13" s="551" t="s">
        <v>405</v>
      </c>
      <c r="AI13" s="551" t="s">
        <v>405</v>
      </c>
      <c r="AJ13" s="551" t="s">
        <v>405</v>
      </c>
      <c r="AK13" s="551" t="s">
        <v>405</v>
      </c>
      <c r="AL13" s="551" t="s">
        <v>405</v>
      </c>
      <c r="AM13" s="636"/>
      <c r="AN13" s="636"/>
      <c r="AO13" s="636"/>
      <c r="AP13" s="636"/>
      <c r="AQ13" s="636"/>
      <c r="AR13" s="636"/>
      <c r="AS13" s="636"/>
      <c r="AT13" s="636"/>
      <c r="AU13" s="636"/>
      <c r="AV13" s="636"/>
      <c r="AW13" s="636"/>
      <c r="AX13" s="636"/>
      <c r="AY13" s="636"/>
      <c r="AZ13" s="636"/>
      <c r="BA13" s="636"/>
      <c r="BB13" s="636"/>
      <c r="BC13" s="636"/>
      <c r="BD13" s="636"/>
      <c r="BE13" s="636"/>
      <c r="BF13" s="636"/>
      <c r="BG13" s="636"/>
      <c r="BH13" s="636"/>
      <c r="BI13" s="636"/>
      <c r="BJ13" s="636"/>
      <c r="BK13" s="636"/>
      <c r="BL13" s="636"/>
      <c r="BM13" s="636"/>
      <c r="BN13" s="636"/>
      <c r="BO13" s="636"/>
      <c r="BP13" s="636"/>
      <c r="BQ13" s="636"/>
      <c r="BR13" s="636"/>
      <c r="BS13" s="636"/>
      <c r="BT13" s="636"/>
      <c r="BU13" s="636"/>
      <c r="BV13" s="636"/>
      <c r="BW13" s="636"/>
      <c r="BX13" s="636"/>
      <c r="BY13" s="636"/>
      <c r="BZ13" s="636"/>
      <c r="CA13" s="636"/>
      <c r="CB13" s="636"/>
      <c r="CC13" s="636"/>
      <c r="CD13" s="636"/>
      <c r="CE13" s="636"/>
      <c r="CF13" s="636"/>
      <c r="CG13" s="636"/>
      <c r="CH13" s="636"/>
      <c r="CI13" s="636"/>
      <c r="CJ13" s="636"/>
      <c r="CK13" s="636"/>
      <c r="CL13" s="636"/>
      <c r="CM13" s="636"/>
      <c r="CN13" s="636"/>
      <c r="CO13" s="636"/>
      <c r="CP13" s="636"/>
      <c r="CQ13" s="636"/>
      <c r="CR13" s="636"/>
      <c r="CS13" s="636"/>
      <c r="CT13" s="636"/>
      <c r="CU13" s="636"/>
      <c r="CV13" s="636"/>
      <c r="CW13" s="636"/>
      <c r="CX13" s="636"/>
      <c r="CY13" s="636"/>
      <c r="CZ13" s="636"/>
      <c r="DA13" s="636"/>
      <c r="DB13" s="636"/>
      <c r="DC13" s="636"/>
      <c r="DD13" s="636"/>
      <c r="DE13" s="636"/>
      <c r="DF13" s="636"/>
      <c r="DG13" s="636"/>
      <c r="DH13" s="636"/>
      <c r="DI13" s="636"/>
      <c r="DJ13" s="636"/>
      <c r="DK13" s="636"/>
      <c r="DL13" s="636"/>
      <c r="DM13" s="636"/>
      <c r="DN13" s="636"/>
      <c r="DO13" s="636"/>
      <c r="DP13" s="636"/>
      <c r="DQ13" s="636"/>
      <c r="DR13" s="636"/>
      <c r="DS13" s="636"/>
      <c r="DT13" s="636"/>
      <c r="DU13" s="636"/>
      <c r="DV13" s="636"/>
      <c r="DW13" s="636"/>
      <c r="DX13" s="636"/>
      <c r="DY13" s="636"/>
      <c r="DZ13" s="636"/>
      <c r="EA13" s="636"/>
      <c r="EB13" s="636"/>
      <c r="EC13" s="636"/>
      <c r="ED13" s="636"/>
      <c r="EE13" s="636"/>
      <c r="EF13" s="636"/>
      <c r="EG13" s="636"/>
      <c r="EH13" s="636"/>
      <c r="EI13" s="636"/>
      <c r="EJ13" s="636"/>
      <c r="EK13" s="636"/>
      <c r="EL13" s="636"/>
      <c r="EM13" s="636"/>
      <c r="EN13" s="636"/>
      <c r="EO13" s="636"/>
      <c r="EP13" s="636"/>
      <c r="EQ13" s="636"/>
      <c r="ER13" s="636"/>
      <c r="ES13" s="636"/>
      <c r="ET13" s="636"/>
      <c r="EU13" s="636"/>
      <c r="EV13" s="636"/>
      <c r="EW13" s="636"/>
      <c r="EX13" s="636"/>
      <c r="EY13" s="636"/>
      <c r="EZ13" s="636"/>
      <c r="FA13" s="636"/>
      <c r="FB13" s="636"/>
      <c r="FC13" s="636"/>
      <c r="FD13" s="636"/>
      <c r="FE13" s="636"/>
      <c r="FF13" s="636"/>
      <c r="FG13" s="636"/>
      <c r="FH13" s="636"/>
      <c r="FI13" s="636"/>
      <c r="FJ13" s="636"/>
      <c r="FK13" s="636"/>
      <c r="FL13" s="636"/>
      <c r="FM13" s="636"/>
      <c r="FN13" s="636"/>
      <c r="FO13" s="636"/>
      <c r="FP13" s="636"/>
      <c r="FQ13" s="636"/>
      <c r="FR13" s="636"/>
      <c r="FS13" s="636"/>
      <c r="FT13" s="636"/>
      <c r="FU13" s="636"/>
      <c r="FV13" s="636"/>
      <c r="FW13" s="636"/>
      <c r="FX13" s="636"/>
      <c r="FY13" s="636"/>
      <c r="FZ13" s="636"/>
      <c r="GA13" s="636"/>
      <c r="GB13" s="636"/>
      <c r="GC13" s="636"/>
      <c r="GD13" s="636"/>
      <c r="GE13" s="636"/>
      <c r="GF13" s="636"/>
      <c r="GG13" s="636"/>
      <c r="GH13" s="636"/>
      <c r="GI13" s="636"/>
      <c r="GJ13" s="636"/>
      <c r="GK13" s="636"/>
      <c r="GL13" s="636"/>
      <c r="GM13" s="636"/>
      <c r="GN13" s="636"/>
      <c r="GO13" s="636"/>
      <c r="GP13" s="636"/>
      <c r="GQ13" s="636"/>
      <c r="GR13" s="636"/>
      <c r="GS13" s="636"/>
      <c r="GT13" s="636"/>
      <c r="GU13" s="636"/>
      <c r="GV13" s="636"/>
      <c r="GW13" s="636"/>
      <c r="GX13" s="636"/>
      <c r="GY13" s="636"/>
      <c r="GZ13" s="636"/>
      <c r="HA13" s="636"/>
      <c r="HB13" s="636"/>
      <c r="HC13" s="636"/>
      <c r="HD13" s="636"/>
      <c r="HE13" s="636"/>
      <c r="HF13" s="636"/>
      <c r="HG13" s="636"/>
      <c r="HH13" s="636"/>
      <c r="HI13" s="636"/>
      <c r="HJ13" s="636"/>
      <c r="HK13" s="636"/>
      <c r="HL13" s="636"/>
      <c r="HM13" s="636"/>
      <c r="HN13" s="636"/>
      <c r="HO13" s="636"/>
      <c r="HP13" s="636"/>
      <c r="HQ13" s="636"/>
      <c r="HR13" s="636"/>
      <c r="HS13" s="636"/>
      <c r="HT13" s="636"/>
      <c r="HU13" s="636"/>
      <c r="HV13" s="636"/>
      <c r="HW13" s="636"/>
    </row>
    <row r="14" spans="1:231" s="594" customFormat="1" ht="19.5">
      <c r="A14" s="617" t="s">
        <v>227</v>
      </c>
      <c r="B14" s="568" t="s">
        <v>196</v>
      </c>
      <c r="C14" s="543" t="s">
        <v>356</v>
      </c>
      <c r="D14" s="543"/>
      <c r="E14" s="543"/>
      <c r="F14" s="638"/>
      <c r="G14" s="543">
        <v>2</v>
      </c>
      <c r="H14" s="543">
        <v>60</v>
      </c>
      <c r="I14" s="543">
        <v>36</v>
      </c>
      <c r="J14" s="543">
        <v>18</v>
      </c>
      <c r="K14" s="543">
        <v>18</v>
      </c>
      <c r="L14" s="543"/>
      <c r="M14" s="543">
        <v>24</v>
      </c>
      <c r="N14" s="543"/>
      <c r="O14" s="543"/>
      <c r="P14" s="543">
        <v>4</v>
      </c>
      <c r="Q14" s="543"/>
      <c r="R14" s="543"/>
      <c r="S14" s="543"/>
      <c r="T14" s="543"/>
      <c r="U14" s="543"/>
      <c r="V14" s="543"/>
      <c r="W14" s="543"/>
      <c r="X14" s="543"/>
      <c r="Y14" s="355"/>
      <c r="Z14" s="551"/>
      <c r="AA14" s="551" t="s">
        <v>405</v>
      </c>
      <c r="AB14" s="551" t="s">
        <v>405</v>
      </c>
      <c r="AC14" s="551" t="s">
        <v>404</v>
      </c>
      <c r="AD14" s="551" t="s">
        <v>405</v>
      </c>
      <c r="AE14" s="551" t="s">
        <v>405</v>
      </c>
      <c r="AF14" s="551" t="s">
        <v>405</v>
      </c>
      <c r="AG14" s="551" t="s">
        <v>405</v>
      </c>
      <c r="AH14" s="551" t="s">
        <v>405</v>
      </c>
      <c r="AI14" s="551" t="s">
        <v>405</v>
      </c>
      <c r="AJ14" s="551" t="s">
        <v>405</v>
      </c>
      <c r="AK14" s="551" t="s">
        <v>405</v>
      </c>
      <c r="AL14" s="551" t="s">
        <v>405</v>
      </c>
      <c r="AM14" s="551"/>
      <c r="AN14" s="551"/>
      <c r="AO14" s="551"/>
      <c r="AP14" s="551"/>
      <c r="AQ14" s="551"/>
      <c r="AR14" s="551"/>
      <c r="AS14" s="551"/>
      <c r="AT14" s="551"/>
      <c r="AU14" s="551"/>
      <c r="AV14" s="551"/>
      <c r="AW14" s="551"/>
      <c r="AX14" s="551"/>
      <c r="AY14" s="551"/>
      <c r="AZ14" s="551"/>
      <c r="BA14" s="551"/>
      <c r="BB14" s="551"/>
      <c r="BC14" s="551"/>
      <c r="BD14" s="551"/>
      <c r="BE14" s="551"/>
      <c r="BF14" s="551"/>
      <c r="BG14" s="551"/>
      <c r="BH14" s="551"/>
      <c r="BI14" s="551"/>
      <c r="BJ14" s="551"/>
      <c r="BK14" s="551"/>
      <c r="BL14" s="551"/>
      <c r="BM14" s="551"/>
      <c r="BN14" s="551"/>
      <c r="BO14" s="551"/>
      <c r="BP14" s="551"/>
      <c r="BQ14" s="551"/>
      <c r="BR14" s="551"/>
      <c r="BS14" s="551"/>
      <c r="BT14" s="551"/>
      <c r="BU14" s="551"/>
      <c r="BV14" s="551"/>
      <c r="BW14" s="551"/>
      <c r="BX14" s="551"/>
      <c r="BY14" s="551"/>
      <c r="BZ14" s="551"/>
      <c r="CA14" s="551"/>
      <c r="CB14" s="551"/>
      <c r="CC14" s="551"/>
      <c r="CD14" s="551"/>
      <c r="CE14" s="551"/>
      <c r="CF14" s="551"/>
      <c r="CG14" s="551"/>
      <c r="CH14" s="551"/>
      <c r="CI14" s="551"/>
      <c r="CJ14" s="551"/>
      <c r="CK14" s="551"/>
      <c r="CL14" s="551"/>
      <c r="CM14" s="551"/>
      <c r="CN14" s="551"/>
      <c r="CO14" s="551"/>
      <c r="CP14" s="551"/>
      <c r="CQ14" s="551"/>
      <c r="CR14" s="551"/>
      <c r="CS14" s="551"/>
      <c r="CT14" s="551"/>
      <c r="CU14" s="551"/>
      <c r="CV14" s="551"/>
      <c r="CW14" s="551"/>
      <c r="CX14" s="551"/>
      <c r="CY14" s="551"/>
      <c r="CZ14" s="551"/>
      <c r="DA14" s="551"/>
      <c r="DB14" s="551"/>
      <c r="DC14" s="551"/>
      <c r="DD14" s="551"/>
      <c r="DE14" s="551"/>
      <c r="DF14" s="551"/>
      <c r="DG14" s="551"/>
      <c r="DH14" s="551"/>
      <c r="DI14" s="551"/>
      <c r="DJ14" s="551"/>
      <c r="DK14" s="551"/>
      <c r="DL14" s="551"/>
      <c r="DM14" s="551"/>
      <c r="DN14" s="551"/>
      <c r="DO14" s="551"/>
      <c r="DP14" s="551"/>
      <c r="DQ14" s="551"/>
      <c r="DR14" s="551"/>
      <c r="DS14" s="551"/>
      <c r="DT14" s="551"/>
      <c r="DU14" s="551"/>
      <c r="DV14" s="551"/>
      <c r="DW14" s="551"/>
      <c r="DX14" s="551"/>
      <c r="DY14" s="551"/>
      <c r="DZ14" s="551"/>
      <c r="EA14" s="551"/>
      <c r="EB14" s="551"/>
      <c r="EC14" s="551"/>
      <c r="ED14" s="551"/>
      <c r="EE14" s="551"/>
      <c r="EF14" s="551"/>
      <c r="EG14" s="551"/>
      <c r="EH14" s="551"/>
      <c r="EI14" s="551"/>
      <c r="EJ14" s="551"/>
      <c r="EK14" s="551"/>
      <c r="EL14" s="551"/>
      <c r="EM14" s="551"/>
      <c r="EN14" s="551"/>
      <c r="EO14" s="551"/>
      <c r="EP14" s="551"/>
      <c r="EQ14" s="551"/>
      <c r="ER14" s="551"/>
      <c r="ES14" s="551"/>
      <c r="ET14" s="551"/>
      <c r="EU14" s="551"/>
      <c r="EV14" s="551"/>
      <c r="EW14" s="551"/>
      <c r="EX14" s="551"/>
      <c r="EY14" s="551"/>
      <c r="EZ14" s="551"/>
      <c r="FA14" s="551"/>
      <c r="FB14" s="551"/>
      <c r="FC14" s="551"/>
      <c r="FD14" s="551"/>
      <c r="FE14" s="551"/>
      <c r="FF14" s="551"/>
      <c r="FG14" s="551"/>
      <c r="FH14" s="551"/>
      <c r="FI14" s="551"/>
      <c r="FJ14" s="551"/>
      <c r="FK14" s="551"/>
      <c r="FL14" s="551"/>
      <c r="FM14" s="551"/>
      <c r="FN14" s="551"/>
      <c r="FO14" s="551"/>
      <c r="FP14" s="551"/>
      <c r="FQ14" s="551"/>
      <c r="FR14" s="551"/>
      <c r="FS14" s="551"/>
      <c r="FT14" s="551"/>
      <c r="FU14" s="551"/>
      <c r="FV14" s="551"/>
      <c r="FW14" s="551"/>
      <c r="FX14" s="551"/>
      <c r="FY14" s="551"/>
      <c r="FZ14" s="551"/>
      <c r="GA14" s="551"/>
      <c r="GB14" s="551"/>
      <c r="GC14" s="551"/>
      <c r="GD14" s="551"/>
      <c r="GE14" s="551"/>
      <c r="GF14" s="551"/>
      <c r="GG14" s="551"/>
      <c r="GH14" s="551"/>
      <c r="GI14" s="551"/>
      <c r="GJ14" s="551"/>
      <c r="GK14" s="551"/>
      <c r="GL14" s="551"/>
      <c r="GM14" s="551"/>
      <c r="GN14" s="551"/>
      <c r="GO14" s="551"/>
      <c r="GP14" s="551"/>
      <c r="GQ14" s="551"/>
      <c r="GR14" s="551"/>
      <c r="GS14" s="551"/>
      <c r="GT14" s="551"/>
      <c r="GU14" s="551"/>
      <c r="GV14" s="551"/>
      <c r="GW14" s="551"/>
      <c r="GX14" s="551"/>
      <c r="GY14" s="551"/>
      <c r="GZ14" s="551"/>
      <c r="HA14" s="551"/>
      <c r="HB14" s="551"/>
      <c r="HC14" s="551"/>
      <c r="HD14" s="551"/>
      <c r="HE14" s="551"/>
      <c r="HF14" s="551"/>
      <c r="HG14" s="551"/>
      <c r="HH14" s="551"/>
      <c r="HI14" s="551"/>
      <c r="HJ14" s="551"/>
      <c r="HK14" s="551"/>
      <c r="HL14" s="551"/>
      <c r="HM14" s="551"/>
      <c r="HN14" s="551"/>
      <c r="HO14" s="551"/>
      <c r="HP14" s="551"/>
      <c r="HQ14" s="551"/>
      <c r="HR14" s="551"/>
      <c r="HS14" s="551"/>
      <c r="HT14" s="551"/>
      <c r="HU14" s="551"/>
      <c r="HV14" s="551"/>
      <c r="HW14" s="551"/>
    </row>
    <row r="15" spans="1:16" s="594" customFormat="1" ht="18.75">
      <c r="A15" s="353"/>
      <c r="B15" s="594" t="s">
        <v>265</v>
      </c>
      <c r="C15" s="595">
        <v>4</v>
      </c>
      <c r="D15" s="596">
        <v>3</v>
      </c>
      <c r="E15" s="596"/>
      <c r="F15" s="595"/>
      <c r="G15" s="595"/>
      <c r="H15" s="595"/>
      <c r="P15" s="594">
        <f>SUM(P8:P14)</f>
        <v>28</v>
      </c>
    </row>
  </sheetData>
  <sheetProtection selectLockedCells="1" selectUnlockedCells="1"/>
  <mergeCells count="30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Y2:AY7"/>
    <mergeCell ref="AO7:AQ7"/>
    <mergeCell ref="AR7:AT7"/>
    <mergeCell ref="AU7:AW7"/>
    <mergeCell ref="F5:F7"/>
    <mergeCell ref="J5:J7"/>
    <mergeCell ref="K5:K7"/>
    <mergeCell ref="L5:L7"/>
    <mergeCell ref="N6:Y6"/>
    <mergeCell ref="AL7:AN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9"/>
  <sheetViews>
    <sheetView view="pageBreakPreview" zoomScale="70" zoomScaleNormal="50" zoomScaleSheetLayoutView="70" zoomScalePageLayoutView="0" workbookViewId="0" topLeftCell="A1">
      <selection activeCell="B17" sqref="B17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hidden="1" customWidth="1"/>
    <col min="8" max="8" width="10.375" style="11" hidden="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hidden="1" customWidth="1"/>
    <col min="14" max="14" width="5.875" style="10" hidden="1" customWidth="1"/>
    <col min="15" max="16" width="6.25390625" style="10" hidden="1" customWidth="1"/>
    <col min="17" max="17" width="19.625" style="10" customWidth="1"/>
    <col min="18" max="21" width="6.25390625" style="10" hidden="1" customWidth="1"/>
    <col min="22" max="22" width="7.625" style="10" hidden="1" customWidth="1"/>
    <col min="23" max="25" width="6.25390625" style="10" hidden="1" customWidth="1"/>
    <col min="26" max="26" width="8.75390625" style="10" hidden="1" customWidth="1"/>
    <col min="27" max="27" width="10.25390625" style="10" hidden="1" customWidth="1"/>
    <col min="28" max="50" width="0" style="10" hidden="1" customWidth="1"/>
    <col min="51" max="51" width="35.75390625" style="10" customWidth="1"/>
    <col min="52" max="16384" width="9.125" style="10" customWidth="1"/>
  </cols>
  <sheetData>
    <row r="1" spans="1:25" s="13" customFormat="1" ht="19.5" thickBot="1">
      <c r="A1" s="1096" t="s">
        <v>411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8"/>
    </row>
    <row r="2" spans="1:51" s="13" customFormat="1" ht="12.75" customHeight="1">
      <c r="A2" s="1084" t="s">
        <v>32</v>
      </c>
      <c r="B2" s="1042" t="s">
        <v>101</v>
      </c>
      <c r="C2" s="1028" t="s">
        <v>355</v>
      </c>
      <c r="D2" s="1029"/>
      <c r="E2" s="1030"/>
      <c r="F2" s="1031"/>
      <c r="G2" s="1026" t="s">
        <v>102</v>
      </c>
      <c r="H2" s="1118" t="s">
        <v>108</v>
      </c>
      <c r="I2" s="1119"/>
      <c r="J2" s="1119"/>
      <c r="K2" s="1119"/>
      <c r="L2" s="1119"/>
      <c r="M2" s="1120"/>
      <c r="N2" s="1039"/>
      <c r="O2" s="1040"/>
      <c r="P2" s="1040"/>
      <c r="Q2" s="1040"/>
      <c r="R2" s="1040"/>
      <c r="S2" s="1040"/>
      <c r="T2" s="1040"/>
      <c r="U2" s="1040"/>
      <c r="V2" s="1040"/>
      <c r="W2" s="1040"/>
      <c r="X2" s="1040"/>
      <c r="Y2" s="1041"/>
      <c r="Z2" s="41"/>
      <c r="AY2" s="1126" t="s">
        <v>406</v>
      </c>
    </row>
    <row r="3" spans="1:51" s="13" customFormat="1" ht="12.75" customHeight="1">
      <c r="A3" s="1085"/>
      <c r="B3" s="1043"/>
      <c r="C3" s="1032"/>
      <c r="D3" s="1033"/>
      <c r="E3" s="1034"/>
      <c r="F3" s="1035"/>
      <c r="G3" s="1027"/>
      <c r="H3" s="1080" t="s">
        <v>109</v>
      </c>
      <c r="I3" s="1109" t="s">
        <v>112</v>
      </c>
      <c r="J3" s="1110"/>
      <c r="K3" s="1110"/>
      <c r="L3" s="1111"/>
      <c r="M3" s="1124" t="s">
        <v>115</v>
      </c>
      <c r="N3" s="1099" t="s">
        <v>34</v>
      </c>
      <c r="O3" s="1100"/>
      <c r="P3" s="1101"/>
      <c r="Q3" s="1105" t="s">
        <v>35</v>
      </c>
      <c r="R3" s="1100"/>
      <c r="S3" s="1101"/>
      <c r="T3" s="1105" t="s">
        <v>36</v>
      </c>
      <c r="U3" s="1100"/>
      <c r="V3" s="1101"/>
      <c r="W3" s="1105" t="s">
        <v>37</v>
      </c>
      <c r="X3" s="1100"/>
      <c r="Y3" s="1107"/>
      <c r="AY3" s="1126"/>
    </row>
    <row r="4" spans="1:51" s="13" customFormat="1" ht="18.75" customHeight="1">
      <c r="A4" s="1085"/>
      <c r="B4" s="1043"/>
      <c r="C4" s="1025" t="s">
        <v>103</v>
      </c>
      <c r="D4" s="1025" t="s">
        <v>104</v>
      </c>
      <c r="E4" s="1115" t="s">
        <v>105</v>
      </c>
      <c r="F4" s="1125"/>
      <c r="G4" s="1027"/>
      <c r="H4" s="1080"/>
      <c r="I4" s="1025" t="s">
        <v>110</v>
      </c>
      <c r="J4" s="1115" t="s">
        <v>111</v>
      </c>
      <c r="K4" s="1116"/>
      <c r="L4" s="1117"/>
      <c r="M4" s="1124"/>
      <c r="N4" s="1102"/>
      <c r="O4" s="1103"/>
      <c r="P4" s="1104"/>
      <c r="Q4" s="1106"/>
      <c r="R4" s="1103"/>
      <c r="S4" s="1104"/>
      <c r="T4" s="1106"/>
      <c r="U4" s="1103"/>
      <c r="V4" s="1104"/>
      <c r="W4" s="1106"/>
      <c r="X4" s="1103"/>
      <c r="Y4" s="1108"/>
      <c r="AY4" s="1126"/>
    </row>
    <row r="5" spans="1:51" s="13" customFormat="1" ht="15.75">
      <c r="A5" s="1085"/>
      <c r="B5" s="1043"/>
      <c r="C5" s="1025"/>
      <c r="D5" s="1025"/>
      <c r="E5" s="1036" t="s">
        <v>106</v>
      </c>
      <c r="F5" s="1112" t="s">
        <v>107</v>
      </c>
      <c r="G5" s="1027"/>
      <c r="H5" s="1080"/>
      <c r="I5" s="1025"/>
      <c r="J5" s="1036" t="s">
        <v>33</v>
      </c>
      <c r="K5" s="1036" t="s">
        <v>113</v>
      </c>
      <c r="L5" s="1036" t="s">
        <v>114</v>
      </c>
      <c r="M5" s="1124"/>
      <c r="N5" s="109">
        <v>1</v>
      </c>
      <c r="O5" s="15" t="s">
        <v>360</v>
      </c>
      <c r="P5" s="15" t="s">
        <v>356</v>
      </c>
      <c r="Q5" s="15">
        <v>3</v>
      </c>
      <c r="R5" s="15" t="s">
        <v>359</v>
      </c>
      <c r="S5" s="15" t="s">
        <v>361</v>
      </c>
      <c r="T5" s="15">
        <v>5</v>
      </c>
      <c r="U5" s="15" t="s">
        <v>362</v>
      </c>
      <c r="V5" s="15" t="s">
        <v>363</v>
      </c>
      <c r="W5" s="15">
        <v>7</v>
      </c>
      <c r="X5" s="15" t="s">
        <v>364</v>
      </c>
      <c r="Y5" s="30" t="s">
        <v>358</v>
      </c>
      <c r="AY5" s="1126"/>
    </row>
    <row r="6" spans="1:51" s="13" customFormat="1" ht="21" customHeight="1" thickBot="1">
      <c r="A6" s="1085"/>
      <c r="B6" s="1043"/>
      <c r="C6" s="1025"/>
      <c r="D6" s="1025"/>
      <c r="E6" s="1037"/>
      <c r="F6" s="1113"/>
      <c r="G6" s="1027"/>
      <c r="H6" s="1080"/>
      <c r="I6" s="1025"/>
      <c r="J6" s="1037"/>
      <c r="K6" s="1037"/>
      <c r="L6" s="1037"/>
      <c r="M6" s="1124"/>
      <c r="N6" s="1121"/>
      <c r="O6" s="1110"/>
      <c r="P6" s="1110"/>
      <c r="Q6" s="1110"/>
      <c r="R6" s="1110"/>
      <c r="S6" s="1110"/>
      <c r="T6" s="1110"/>
      <c r="U6" s="1110"/>
      <c r="V6" s="1110"/>
      <c r="W6" s="1110"/>
      <c r="X6" s="1110"/>
      <c r="Y6" s="1122"/>
      <c r="AY6" s="1126"/>
    </row>
    <row r="7" spans="1:51" s="13" customFormat="1" ht="36.75" customHeight="1" thickBot="1">
      <c r="A7" s="1085"/>
      <c r="B7" s="1044"/>
      <c r="C7" s="1025"/>
      <c r="D7" s="1025"/>
      <c r="E7" s="1038"/>
      <c r="F7" s="1114"/>
      <c r="G7" s="1027"/>
      <c r="H7" s="1080"/>
      <c r="I7" s="1025"/>
      <c r="J7" s="1038"/>
      <c r="K7" s="1038"/>
      <c r="L7" s="1038"/>
      <c r="M7" s="1124"/>
      <c r="N7" s="54">
        <v>15</v>
      </c>
      <c r="O7" s="55">
        <v>9</v>
      </c>
      <c r="P7" s="56">
        <v>9</v>
      </c>
      <c r="Q7" s="54"/>
      <c r="R7" s="55">
        <v>9</v>
      </c>
      <c r="S7" s="56">
        <v>9</v>
      </c>
      <c r="T7" s="54">
        <v>15</v>
      </c>
      <c r="U7" s="55">
        <v>9</v>
      </c>
      <c r="V7" s="56">
        <v>9</v>
      </c>
      <c r="W7" s="54">
        <v>15</v>
      </c>
      <c r="X7" s="55">
        <v>9</v>
      </c>
      <c r="Y7" s="56">
        <v>8</v>
      </c>
      <c r="AK7" s="434"/>
      <c r="AL7" s="996" t="s">
        <v>34</v>
      </c>
      <c r="AM7" s="996"/>
      <c r="AN7" s="996"/>
      <c r="AO7" s="996" t="s">
        <v>35</v>
      </c>
      <c r="AP7" s="996"/>
      <c r="AQ7" s="996"/>
      <c r="AR7" s="996" t="s">
        <v>36</v>
      </c>
      <c r="AS7" s="996"/>
      <c r="AT7" s="996"/>
      <c r="AU7" s="996" t="s">
        <v>37</v>
      </c>
      <c r="AV7" s="996"/>
      <c r="AW7" s="996"/>
      <c r="AY7" s="1127"/>
    </row>
    <row r="8" spans="1:231" s="552" customFormat="1" ht="37.5">
      <c r="A8" s="654" t="s">
        <v>302</v>
      </c>
      <c r="B8" s="655" t="s">
        <v>303</v>
      </c>
      <c r="C8" s="656"/>
      <c r="D8" s="657" t="s">
        <v>357</v>
      </c>
      <c r="E8" s="657"/>
      <c r="F8" s="658"/>
      <c r="G8" s="659"/>
      <c r="H8" s="660"/>
      <c r="I8" s="656"/>
      <c r="J8" s="656"/>
      <c r="K8" s="656"/>
      <c r="L8" s="656"/>
      <c r="M8" s="661"/>
      <c r="N8" s="660"/>
      <c r="O8" s="656"/>
      <c r="P8" s="661"/>
      <c r="Q8" s="660" t="s">
        <v>304</v>
      </c>
      <c r="R8" s="656" t="s">
        <v>304</v>
      </c>
      <c r="S8" s="661" t="s">
        <v>304</v>
      </c>
      <c r="T8" s="660" t="s">
        <v>304</v>
      </c>
      <c r="U8" s="656" t="s">
        <v>304</v>
      </c>
      <c r="V8" s="662" t="s">
        <v>304</v>
      </c>
      <c r="W8" s="660" t="s">
        <v>304</v>
      </c>
      <c r="X8" s="656" t="s">
        <v>304</v>
      </c>
      <c r="Y8" s="663"/>
      <c r="Z8" s="664"/>
      <c r="AA8" s="551" t="s">
        <v>405</v>
      </c>
      <c r="AB8" s="551" t="s">
        <v>405</v>
      </c>
      <c r="AC8" s="551" t="s">
        <v>405</v>
      </c>
      <c r="AD8" s="551" t="s">
        <v>404</v>
      </c>
      <c r="AE8" s="551" t="s">
        <v>404</v>
      </c>
      <c r="AF8" s="551" t="s">
        <v>404</v>
      </c>
      <c r="AG8" s="551" t="s">
        <v>404</v>
      </c>
      <c r="AH8" s="551" t="s">
        <v>404</v>
      </c>
      <c r="AI8" s="551" t="s">
        <v>404</v>
      </c>
      <c r="AJ8" s="551" t="s">
        <v>404</v>
      </c>
      <c r="AK8" s="551" t="s">
        <v>404</v>
      </c>
      <c r="AL8" s="551" t="s">
        <v>405</v>
      </c>
      <c r="AM8" s="664"/>
      <c r="AN8" s="664"/>
      <c r="AO8" s="664"/>
      <c r="AP8" s="664"/>
      <c r="AQ8" s="664"/>
      <c r="AR8" s="664"/>
      <c r="AS8" s="664"/>
      <c r="AT8" s="664"/>
      <c r="AU8" s="664"/>
      <c r="AV8" s="664"/>
      <c r="AW8" s="664"/>
      <c r="AX8" s="664"/>
      <c r="AY8" s="665"/>
      <c r="AZ8" s="664"/>
      <c r="BA8" s="664"/>
      <c r="BB8" s="664"/>
      <c r="BC8" s="664"/>
      <c r="BD8" s="664"/>
      <c r="BE8" s="664"/>
      <c r="BF8" s="664"/>
      <c r="BG8" s="664"/>
      <c r="BH8" s="664"/>
      <c r="BI8" s="664"/>
      <c r="BJ8" s="664"/>
      <c r="BK8" s="664"/>
      <c r="BL8" s="664"/>
      <c r="BM8" s="664"/>
      <c r="BN8" s="664"/>
      <c r="BO8" s="664"/>
      <c r="BP8" s="664"/>
      <c r="BQ8" s="664"/>
      <c r="BR8" s="664"/>
      <c r="BS8" s="664"/>
      <c r="BT8" s="664"/>
      <c r="BU8" s="664"/>
      <c r="BV8" s="664"/>
      <c r="BW8" s="664"/>
      <c r="BX8" s="664"/>
      <c r="BY8" s="664"/>
      <c r="BZ8" s="664"/>
      <c r="CA8" s="664"/>
      <c r="CB8" s="664"/>
      <c r="CC8" s="664"/>
      <c r="CD8" s="664"/>
      <c r="CE8" s="664"/>
      <c r="CF8" s="664"/>
      <c r="CG8" s="664"/>
      <c r="CH8" s="664"/>
      <c r="CI8" s="664"/>
      <c r="CJ8" s="664"/>
      <c r="CK8" s="664"/>
      <c r="CL8" s="664"/>
      <c r="CM8" s="664"/>
      <c r="CN8" s="664"/>
      <c r="CO8" s="664"/>
      <c r="CP8" s="664"/>
      <c r="CQ8" s="664"/>
      <c r="CR8" s="664"/>
      <c r="CS8" s="664"/>
      <c r="CT8" s="664"/>
      <c r="CU8" s="664"/>
      <c r="CV8" s="664"/>
      <c r="CW8" s="664"/>
      <c r="CX8" s="664"/>
      <c r="CY8" s="664"/>
      <c r="CZ8" s="664"/>
      <c r="DA8" s="664"/>
      <c r="DB8" s="664"/>
      <c r="DC8" s="664"/>
      <c r="DD8" s="664"/>
      <c r="DE8" s="664"/>
      <c r="DF8" s="664"/>
      <c r="DG8" s="664"/>
      <c r="DH8" s="664"/>
      <c r="DI8" s="664"/>
      <c r="DJ8" s="664"/>
      <c r="DK8" s="664"/>
      <c r="DL8" s="664"/>
      <c r="DM8" s="664"/>
      <c r="DN8" s="664"/>
      <c r="DO8" s="664"/>
      <c r="DP8" s="664"/>
      <c r="DQ8" s="664"/>
      <c r="DR8" s="664"/>
      <c r="DS8" s="664"/>
      <c r="DT8" s="664"/>
      <c r="DU8" s="664"/>
      <c r="DV8" s="664"/>
      <c r="DW8" s="664"/>
      <c r="DX8" s="664"/>
      <c r="DY8" s="664"/>
      <c r="DZ8" s="664"/>
      <c r="EA8" s="664"/>
      <c r="EB8" s="664"/>
      <c r="EC8" s="664"/>
      <c r="ED8" s="664"/>
      <c r="EE8" s="664"/>
      <c r="EF8" s="664"/>
      <c r="EG8" s="664"/>
      <c r="EH8" s="664"/>
      <c r="EI8" s="664"/>
      <c r="EJ8" s="664"/>
      <c r="EK8" s="664"/>
      <c r="EL8" s="664"/>
      <c r="EM8" s="664"/>
      <c r="EN8" s="664"/>
      <c r="EO8" s="664"/>
      <c r="EP8" s="664"/>
      <c r="EQ8" s="664"/>
      <c r="ER8" s="664"/>
      <c r="ES8" s="664"/>
      <c r="ET8" s="664"/>
      <c r="EU8" s="664"/>
      <c r="EV8" s="664"/>
      <c r="EW8" s="664"/>
      <c r="EX8" s="664"/>
      <c r="EY8" s="664"/>
      <c r="EZ8" s="664"/>
      <c r="FA8" s="664"/>
      <c r="FB8" s="664"/>
      <c r="FC8" s="664"/>
      <c r="FD8" s="664"/>
      <c r="FE8" s="664"/>
      <c r="FF8" s="664"/>
      <c r="FG8" s="664"/>
      <c r="FH8" s="664"/>
      <c r="FI8" s="664"/>
      <c r="FJ8" s="664"/>
      <c r="FK8" s="664"/>
      <c r="FL8" s="664"/>
      <c r="FM8" s="664"/>
      <c r="FN8" s="664"/>
      <c r="FO8" s="664"/>
      <c r="FP8" s="664"/>
      <c r="FQ8" s="664"/>
      <c r="FR8" s="664"/>
      <c r="FS8" s="664"/>
      <c r="FT8" s="664"/>
      <c r="FU8" s="664"/>
      <c r="FV8" s="664"/>
      <c r="FW8" s="664"/>
      <c r="FX8" s="664"/>
      <c r="FY8" s="664"/>
      <c r="FZ8" s="664"/>
      <c r="GA8" s="664"/>
      <c r="GB8" s="664"/>
      <c r="GC8" s="664"/>
      <c r="GD8" s="664"/>
      <c r="GE8" s="664"/>
      <c r="GF8" s="664"/>
      <c r="GG8" s="664"/>
      <c r="GH8" s="664"/>
      <c r="GI8" s="664"/>
      <c r="GJ8" s="664"/>
      <c r="GK8" s="664"/>
      <c r="GL8" s="664"/>
      <c r="GM8" s="664"/>
      <c r="GN8" s="664"/>
      <c r="GO8" s="664"/>
      <c r="GP8" s="664"/>
      <c r="GQ8" s="664"/>
      <c r="GR8" s="664"/>
      <c r="GS8" s="664"/>
      <c r="GT8" s="664"/>
      <c r="GU8" s="664"/>
      <c r="GV8" s="664"/>
      <c r="GW8" s="664"/>
      <c r="GX8" s="664"/>
      <c r="GY8" s="664"/>
      <c r="GZ8" s="664"/>
      <c r="HA8" s="664"/>
      <c r="HB8" s="664"/>
      <c r="HC8" s="664"/>
      <c r="HD8" s="664"/>
      <c r="HE8" s="664"/>
      <c r="HF8" s="664"/>
      <c r="HG8" s="664"/>
      <c r="HH8" s="664"/>
      <c r="HI8" s="664"/>
      <c r="HJ8" s="664"/>
      <c r="HK8" s="664"/>
      <c r="HL8" s="664"/>
      <c r="HM8" s="664"/>
      <c r="HN8" s="664"/>
      <c r="HO8" s="664"/>
      <c r="HP8" s="664"/>
      <c r="HQ8" s="664"/>
      <c r="HR8" s="664"/>
      <c r="HS8" s="664"/>
      <c r="HT8" s="664"/>
      <c r="HU8" s="664"/>
      <c r="HV8" s="664"/>
      <c r="HW8" s="664"/>
    </row>
    <row r="9" spans="1:231" s="552" customFormat="1" ht="19.5">
      <c r="A9" s="583" t="s">
        <v>129</v>
      </c>
      <c r="B9" s="666" t="s">
        <v>44</v>
      </c>
      <c r="C9" s="667">
        <v>3</v>
      </c>
      <c r="D9" s="667"/>
      <c r="E9" s="667"/>
      <c r="F9" s="668"/>
      <c r="G9" s="669">
        <v>3</v>
      </c>
      <c r="H9" s="555">
        <v>90</v>
      </c>
      <c r="I9" s="543">
        <v>45</v>
      </c>
      <c r="J9" s="670">
        <v>30</v>
      </c>
      <c r="K9" s="670"/>
      <c r="L9" s="670">
        <v>15</v>
      </c>
      <c r="M9" s="671">
        <v>45</v>
      </c>
      <c r="N9" s="672"/>
      <c r="O9" s="667"/>
      <c r="P9" s="673"/>
      <c r="Q9" s="674">
        <v>3</v>
      </c>
      <c r="R9" s="675"/>
      <c r="S9" s="673"/>
      <c r="T9" s="674"/>
      <c r="U9" s="667"/>
      <c r="V9" s="676"/>
      <c r="W9" s="674"/>
      <c r="X9" s="667"/>
      <c r="Y9" s="673"/>
      <c r="Z9" s="550"/>
      <c r="AA9" s="551" t="s">
        <v>405</v>
      </c>
      <c r="AB9" s="551" t="s">
        <v>405</v>
      </c>
      <c r="AC9" s="551" t="s">
        <v>405</v>
      </c>
      <c r="AD9" s="551" t="s">
        <v>404</v>
      </c>
      <c r="AE9" s="551" t="s">
        <v>405</v>
      </c>
      <c r="AF9" s="551" t="s">
        <v>405</v>
      </c>
      <c r="AG9" s="551" t="s">
        <v>405</v>
      </c>
      <c r="AH9" s="551" t="s">
        <v>405</v>
      </c>
      <c r="AI9" s="551" t="s">
        <v>405</v>
      </c>
      <c r="AJ9" s="551" t="s">
        <v>405</v>
      </c>
      <c r="AK9" s="551" t="s">
        <v>405</v>
      </c>
      <c r="AL9" s="551" t="s">
        <v>405</v>
      </c>
      <c r="AM9" s="550"/>
      <c r="AN9" s="550"/>
      <c r="AO9" s="550"/>
      <c r="AP9" s="550"/>
      <c r="AQ9" s="550"/>
      <c r="AR9" s="550"/>
      <c r="AS9" s="550"/>
      <c r="AT9" s="550"/>
      <c r="AU9" s="550"/>
      <c r="AV9" s="550"/>
      <c r="AW9" s="550"/>
      <c r="AX9" s="550"/>
      <c r="AY9" s="551"/>
      <c r="AZ9" s="550"/>
      <c r="BA9" s="550"/>
      <c r="BB9" s="550"/>
      <c r="BC9" s="550"/>
      <c r="BD9" s="550"/>
      <c r="BE9" s="550"/>
      <c r="BF9" s="550"/>
      <c r="BG9" s="550"/>
      <c r="BH9" s="550"/>
      <c r="BI9" s="550"/>
      <c r="BJ9" s="550"/>
      <c r="BK9" s="550"/>
      <c r="BL9" s="550"/>
      <c r="BM9" s="550"/>
      <c r="BN9" s="550"/>
      <c r="BO9" s="550"/>
      <c r="BP9" s="550"/>
      <c r="BQ9" s="550"/>
      <c r="BR9" s="550"/>
      <c r="BS9" s="550"/>
      <c r="BT9" s="550"/>
      <c r="BU9" s="550"/>
      <c r="BV9" s="550"/>
      <c r="BW9" s="550"/>
      <c r="BX9" s="550"/>
      <c r="BY9" s="550"/>
      <c r="BZ9" s="550"/>
      <c r="CA9" s="550"/>
      <c r="CB9" s="550"/>
      <c r="CC9" s="550"/>
      <c r="CD9" s="550"/>
      <c r="CE9" s="550"/>
      <c r="CF9" s="550"/>
      <c r="CG9" s="550"/>
      <c r="CH9" s="550"/>
      <c r="CI9" s="550"/>
      <c r="CJ9" s="550"/>
      <c r="CK9" s="550"/>
      <c r="CL9" s="550"/>
      <c r="CM9" s="550"/>
      <c r="CN9" s="550"/>
      <c r="CO9" s="550"/>
      <c r="CP9" s="550"/>
      <c r="CQ9" s="550"/>
      <c r="CR9" s="550"/>
      <c r="CS9" s="550"/>
      <c r="CT9" s="550"/>
      <c r="CU9" s="550"/>
      <c r="CV9" s="550"/>
      <c r="CW9" s="550"/>
      <c r="CX9" s="550"/>
      <c r="CY9" s="550"/>
      <c r="CZ9" s="550"/>
      <c r="DA9" s="550"/>
      <c r="DB9" s="550"/>
      <c r="DC9" s="550"/>
      <c r="DD9" s="550"/>
      <c r="DE9" s="550"/>
      <c r="DF9" s="550"/>
      <c r="DG9" s="550"/>
      <c r="DH9" s="550"/>
      <c r="DI9" s="550"/>
      <c r="DJ9" s="550"/>
      <c r="DK9" s="550"/>
      <c r="DL9" s="550"/>
      <c r="DM9" s="550"/>
      <c r="DN9" s="550"/>
      <c r="DO9" s="550"/>
      <c r="DP9" s="550"/>
      <c r="DQ9" s="550"/>
      <c r="DR9" s="550"/>
      <c r="DS9" s="550"/>
      <c r="DT9" s="550"/>
      <c r="DU9" s="550"/>
      <c r="DV9" s="550"/>
      <c r="DW9" s="550"/>
      <c r="DX9" s="550"/>
      <c r="DY9" s="550"/>
      <c r="DZ9" s="550"/>
      <c r="EA9" s="550"/>
      <c r="EB9" s="550"/>
      <c r="EC9" s="550"/>
      <c r="ED9" s="550"/>
      <c r="EE9" s="550"/>
      <c r="EF9" s="550"/>
      <c r="EG9" s="550"/>
      <c r="EH9" s="550"/>
      <c r="EI9" s="550"/>
      <c r="EJ9" s="550"/>
      <c r="EK9" s="550"/>
      <c r="EL9" s="550"/>
      <c r="EM9" s="550"/>
      <c r="EN9" s="550"/>
      <c r="EO9" s="550"/>
      <c r="EP9" s="550"/>
      <c r="EQ9" s="550"/>
      <c r="ER9" s="550"/>
      <c r="ES9" s="550"/>
      <c r="ET9" s="550"/>
      <c r="EU9" s="550"/>
      <c r="EV9" s="550"/>
      <c r="EW9" s="550"/>
      <c r="EX9" s="550"/>
      <c r="EY9" s="550"/>
      <c r="EZ9" s="550"/>
      <c r="FA9" s="550"/>
      <c r="FB9" s="550"/>
      <c r="FC9" s="550"/>
      <c r="FD9" s="550"/>
      <c r="FE9" s="550"/>
      <c r="FF9" s="550"/>
      <c r="FG9" s="550"/>
      <c r="FH9" s="550"/>
      <c r="FI9" s="550"/>
      <c r="FJ9" s="550"/>
      <c r="FK9" s="550"/>
      <c r="FL9" s="550"/>
      <c r="FM9" s="550"/>
      <c r="FN9" s="550"/>
      <c r="FO9" s="550"/>
      <c r="FP9" s="550"/>
      <c r="FQ9" s="550"/>
      <c r="FR9" s="550"/>
      <c r="FS9" s="550"/>
      <c r="FT9" s="550"/>
      <c r="FU9" s="550"/>
      <c r="FV9" s="550"/>
      <c r="FW9" s="550"/>
      <c r="FX9" s="550"/>
      <c r="FY9" s="550"/>
      <c r="FZ9" s="550"/>
      <c r="GA9" s="550"/>
      <c r="GB9" s="550"/>
      <c r="GC9" s="550"/>
      <c r="GD9" s="550"/>
      <c r="GE9" s="550"/>
      <c r="GF9" s="550"/>
      <c r="GG9" s="550"/>
      <c r="GH9" s="550"/>
      <c r="GI9" s="550"/>
      <c r="GJ9" s="550"/>
      <c r="GK9" s="550"/>
      <c r="GL9" s="550"/>
      <c r="GM9" s="550"/>
      <c r="GN9" s="550"/>
      <c r="GO9" s="550"/>
      <c r="GP9" s="550"/>
      <c r="GQ9" s="550"/>
      <c r="GR9" s="550"/>
      <c r="GS9" s="550"/>
      <c r="GT9" s="550"/>
      <c r="GU9" s="550"/>
      <c r="GV9" s="550"/>
      <c r="GW9" s="550"/>
      <c r="GX9" s="550"/>
      <c r="GY9" s="550"/>
      <c r="GZ9" s="550"/>
      <c r="HA9" s="550"/>
      <c r="HB9" s="550"/>
      <c r="HC9" s="550"/>
      <c r="HD9" s="550"/>
      <c r="HE9" s="550"/>
      <c r="HF9" s="550"/>
      <c r="HG9" s="550"/>
      <c r="HH9" s="550"/>
      <c r="HI9" s="550"/>
      <c r="HJ9" s="550"/>
      <c r="HK9" s="550"/>
      <c r="HL9" s="550"/>
      <c r="HM9" s="550"/>
      <c r="HN9" s="550"/>
      <c r="HO9" s="550"/>
      <c r="HP9" s="550"/>
      <c r="HQ9" s="550"/>
      <c r="HR9" s="550"/>
      <c r="HS9" s="550"/>
      <c r="HT9" s="550"/>
      <c r="HU9" s="550"/>
      <c r="HV9" s="550"/>
      <c r="HW9" s="550"/>
    </row>
    <row r="10" spans="1:231" s="552" customFormat="1" ht="18.75">
      <c r="A10" s="535" t="s">
        <v>134</v>
      </c>
      <c r="B10" s="558" t="s">
        <v>46</v>
      </c>
      <c r="C10" s="559"/>
      <c r="D10" s="538">
        <v>3</v>
      </c>
      <c r="E10" s="539"/>
      <c r="F10" s="540"/>
      <c r="G10" s="560">
        <v>3</v>
      </c>
      <c r="H10" s="542">
        <v>90</v>
      </c>
      <c r="I10" s="561">
        <v>60</v>
      </c>
      <c r="J10" s="537"/>
      <c r="K10" s="537"/>
      <c r="L10" s="537">
        <v>60</v>
      </c>
      <c r="M10" s="562">
        <v>30</v>
      </c>
      <c r="N10" s="563"/>
      <c r="O10" s="355"/>
      <c r="P10" s="564"/>
      <c r="Q10" s="563">
        <v>4</v>
      </c>
      <c r="R10" s="355"/>
      <c r="S10" s="564"/>
      <c r="T10" s="565"/>
      <c r="U10" s="538"/>
      <c r="V10" s="566"/>
      <c r="W10" s="565"/>
      <c r="X10" s="538"/>
      <c r="Y10" s="544"/>
      <c r="Z10" s="550"/>
      <c r="AA10" s="551" t="s">
        <v>405</v>
      </c>
      <c r="AB10" s="551" t="s">
        <v>405</v>
      </c>
      <c r="AC10" s="551" t="s">
        <v>405</v>
      </c>
      <c r="AD10" s="551" t="s">
        <v>404</v>
      </c>
      <c r="AE10" s="551" t="s">
        <v>405</v>
      </c>
      <c r="AF10" s="551" t="s">
        <v>405</v>
      </c>
      <c r="AG10" s="551" t="s">
        <v>405</v>
      </c>
      <c r="AH10" s="551" t="s">
        <v>405</v>
      </c>
      <c r="AI10" s="551" t="s">
        <v>405</v>
      </c>
      <c r="AJ10" s="551" t="s">
        <v>405</v>
      </c>
      <c r="AK10" s="551" t="s">
        <v>405</v>
      </c>
      <c r="AL10" s="551" t="s">
        <v>405</v>
      </c>
      <c r="AM10" s="550"/>
      <c r="AN10" s="550"/>
      <c r="AO10" s="550"/>
      <c r="AP10" s="550"/>
      <c r="AQ10" s="550"/>
      <c r="AR10" s="550"/>
      <c r="AS10" s="550"/>
      <c r="AT10" s="550"/>
      <c r="AU10" s="550"/>
      <c r="AV10" s="550"/>
      <c r="AW10" s="550"/>
      <c r="AX10" s="550"/>
      <c r="AY10" s="551"/>
      <c r="AZ10" s="550"/>
      <c r="BA10" s="550"/>
      <c r="BB10" s="550"/>
      <c r="BC10" s="550"/>
      <c r="BD10" s="550"/>
      <c r="BE10" s="550"/>
      <c r="BF10" s="550"/>
      <c r="BG10" s="550"/>
      <c r="BH10" s="550"/>
      <c r="BI10" s="550"/>
      <c r="BJ10" s="550"/>
      <c r="BK10" s="550"/>
      <c r="BL10" s="550"/>
      <c r="BM10" s="550"/>
      <c r="BN10" s="550"/>
      <c r="BO10" s="550"/>
      <c r="BP10" s="550"/>
      <c r="BQ10" s="550"/>
      <c r="BR10" s="550"/>
      <c r="BS10" s="550"/>
      <c r="BT10" s="550"/>
      <c r="BU10" s="550"/>
      <c r="BV10" s="550"/>
      <c r="BW10" s="550"/>
      <c r="BX10" s="550"/>
      <c r="BY10" s="550"/>
      <c r="BZ10" s="550"/>
      <c r="CA10" s="550"/>
      <c r="CB10" s="550"/>
      <c r="CC10" s="550"/>
      <c r="CD10" s="550"/>
      <c r="CE10" s="550"/>
      <c r="CF10" s="550"/>
      <c r="CG10" s="550"/>
      <c r="CH10" s="550"/>
      <c r="CI10" s="550"/>
      <c r="CJ10" s="550"/>
      <c r="CK10" s="550"/>
      <c r="CL10" s="550"/>
      <c r="CM10" s="550"/>
      <c r="CN10" s="550"/>
      <c r="CO10" s="550"/>
      <c r="CP10" s="550"/>
      <c r="CQ10" s="550"/>
      <c r="CR10" s="550"/>
      <c r="CS10" s="550"/>
      <c r="CT10" s="550"/>
      <c r="CU10" s="550"/>
      <c r="CV10" s="550"/>
      <c r="CW10" s="550"/>
      <c r="CX10" s="550"/>
      <c r="CY10" s="550"/>
      <c r="CZ10" s="550"/>
      <c r="DA10" s="550"/>
      <c r="DB10" s="550"/>
      <c r="DC10" s="550"/>
      <c r="DD10" s="550"/>
      <c r="DE10" s="550"/>
      <c r="DF10" s="550"/>
      <c r="DG10" s="550"/>
      <c r="DH10" s="550"/>
      <c r="DI10" s="550"/>
      <c r="DJ10" s="550"/>
      <c r="DK10" s="550"/>
      <c r="DL10" s="550"/>
      <c r="DM10" s="550"/>
      <c r="DN10" s="550"/>
      <c r="DO10" s="550"/>
      <c r="DP10" s="550"/>
      <c r="DQ10" s="550"/>
      <c r="DR10" s="550"/>
      <c r="DS10" s="550"/>
      <c r="DT10" s="550"/>
      <c r="DU10" s="550"/>
      <c r="DV10" s="550"/>
      <c r="DW10" s="550"/>
      <c r="DX10" s="550"/>
      <c r="DY10" s="550"/>
      <c r="DZ10" s="550"/>
      <c r="EA10" s="550"/>
      <c r="EB10" s="550"/>
      <c r="EC10" s="550"/>
      <c r="ED10" s="550"/>
      <c r="EE10" s="550"/>
      <c r="EF10" s="550"/>
      <c r="EG10" s="550"/>
      <c r="EH10" s="550"/>
      <c r="EI10" s="550"/>
      <c r="EJ10" s="550"/>
      <c r="EK10" s="550"/>
      <c r="EL10" s="550"/>
      <c r="EM10" s="550"/>
      <c r="EN10" s="550"/>
      <c r="EO10" s="550"/>
      <c r="EP10" s="550"/>
      <c r="EQ10" s="550"/>
      <c r="ER10" s="550"/>
      <c r="ES10" s="550"/>
      <c r="ET10" s="550"/>
      <c r="EU10" s="550"/>
      <c r="EV10" s="550"/>
      <c r="EW10" s="550"/>
      <c r="EX10" s="550"/>
      <c r="EY10" s="550"/>
      <c r="EZ10" s="550"/>
      <c r="FA10" s="550"/>
      <c r="FB10" s="550"/>
      <c r="FC10" s="550"/>
      <c r="FD10" s="550"/>
      <c r="FE10" s="550"/>
      <c r="FF10" s="550"/>
      <c r="FG10" s="550"/>
      <c r="FH10" s="550"/>
      <c r="FI10" s="550"/>
      <c r="FJ10" s="550"/>
      <c r="FK10" s="550"/>
      <c r="FL10" s="550"/>
      <c r="FM10" s="550"/>
      <c r="FN10" s="550"/>
      <c r="FO10" s="550"/>
      <c r="FP10" s="550"/>
      <c r="FQ10" s="550"/>
      <c r="FR10" s="550"/>
      <c r="FS10" s="550"/>
      <c r="FT10" s="550"/>
      <c r="FU10" s="550"/>
      <c r="FV10" s="550"/>
      <c r="FW10" s="550"/>
      <c r="FX10" s="550"/>
      <c r="FY10" s="550"/>
      <c r="FZ10" s="550"/>
      <c r="GA10" s="550"/>
      <c r="GB10" s="550"/>
      <c r="GC10" s="550"/>
      <c r="GD10" s="550"/>
      <c r="GE10" s="550"/>
      <c r="GF10" s="550"/>
      <c r="GG10" s="550"/>
      <c r="GH10" s="550"/>
      <c r="GI10" s="550"/>
      <c r="GJ10" s="550"/>
      <c r="GK10" s="550"/>
      <c r="GL10" s="550"/>
      <c r="GM10" s="550"/>
      <c r="GN10" s="550"/>
      <c r="GO10" s="550"/>
      <c r="GP10" s="550"/>
      <c r="GQ10" s="550"/>
      <c r="GR10" s="550"/>
      <c r="GS10" s="550"/>
      <c r="GT10" s="550"/>
      <c r="GU10" s="550"/>
      <c r="GV10" s="550"/>
      <c r="GW10" s="550"/>
      <c r="GX10" s="550"/>
      <c r="GY10" s="550"/>
      <c r="GZ10" s="550"/>
      <c r="HA10" s="550"/>
      <c r="HB10" s="550"/>
      <c r="HC10" s="550"/>
      <c r="HD10" s="550"/>
      <c r="HE10" s="550"/>
      <c r="HF10" s="550"/>
      <c r="HG10" s="550"/>
      <c r="HH10" s="550"/>
      <c r="HI10" s="550"/>
      <c r="HJ10" s="550"/>
      <c r="HK10" s="550"/>
      <c r="HL10" s="550"/>
      <c r="HM10" s="550"/>
      <c r="HN10" s="550"/>
      <c r="HO10" s="550"/>
      <c r="HP10" s="550"/>
      <c r="HQ10" s="550"/>
      <c r="HR10" s="550"/>
      <c r="HS10" s="550"/>
      <c r="HT10" s="550"/>
      <c r="HU10" s="550"/>
      <c r="HV10" s="550"/>
      <c r="HW10" s="550"/>
    </row>
    <row r="11" spans="1:231" s="552" customFormat="1" ht="19.5">
      <c r="A11" s="539" t="s">
        <v>142</v>
      </c>
      <c r="B11" s="568" t="s">
        <v>178</v>
      </c>
      <c r="C11" s="354">
        <v>3</v>
      </c>
      <c r="D11" s="352"/>
      <c r="E11" s="641"/>
      <c r="F11" s="649"/>
      <c r="G11" s="582">
        <v>3.5</v>
      </c>
      <c r="H11" s="572">
        <v>105</v>
      </c>
      <c r="I11" s="543">
        <v>60</v>
      </c>
      <c r="J11" s="573">
        <v>30</v>
      </c>
      <c r="K11" s="354"/>
      <c r="L11" s="354">
        <v>30</v>
      </c>
      <c r="M11" s="574">
        <v>45</v>
      </c>
      <c r="N11" s="563"/>
      <c r="O11" s="355"/>
      <c r="P11" s="575"/>
      <c r="Q11" s="563">
        <v>4</v>
      </c>
      <c r="R11" s="355"/>
      <c r="S11" s="575"/>
      <c r="T11" s="563"/>
      <c r="U11" s="355"/>
      <c r="V11" s="575"/>
      <c r="W11" s="563"/>
      <c r="X11" s="355"/>
      <c r="Y11" s="564"/>
      <c r="Z11" s="550"/>
      <c r="AA11" s="551" t="s">
        <v>405</v>
      </c>
      <c r="AB11" s="551" t="s">
        <v>405</v>
      </c>
      <c r="AC11" s="551" t="s">
        <v>405</v>
      </c>
      <c r="AD11" s="551" t="s">
        <v>404</v>
      </c>
      <c r="AE11" s="551" t="s">
        <v>405</v>
      </c>
      <c r="AF11" s="551" t="s">
        <v>405</v>
      </c>
      <c r="AG11" s="551" t="s">
        <v>405</v>
      </c>
      <c r="AH11" s="551" t="s">
        <v>405</v>
      </c>
      <c r="AI11" s="551" t="s">
        <v>405</v>
      </c>
      <c r="AJ11" s="551" t="s">
        <v>405</v>
      </c>
      <c r="AK11" s="551" t="s">
        <v>405</v>
      </c>
      <c r="AL11" s="551" t="s">
        <v>405</v>
      </c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1"/>
      <c r="AZ11" s="550"/>
      <c r="BA11" s="550"/>
      <c r="BB11" s="550"/>
      <c r="BC11" s="550"/>
      <c r="BD11" s="550"/>
      <c r="BE11" s="550"/>
      <c r="BF11" s="550"/>
      <c r="BG11" s="550"/>
      <c r="BH11" s="550"/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0"/>
      <c r="BV11" s="550"/>
      <c r="BW11" s="550"/>
      <c r="BX11" s="550"/>
      <c r="BY11" s="550"/>
      <c r="BZ11" s="550"/>
      <c r="CA11" s="550"/>
      <c r="CB11" s="550"/>
      <c r="CC11" s="550"/>
      <c r="CD11" s="550"/>
      <c r="CE11" s="550"/>
      <c r="CF11" s="550"/>
      <c r="CG11" s="550"/>
      <c r="CH11" s="550"/>
      <c r="CI11" s="550"/>
      <c r="CJ11" s="550"/>
      <c r="CK11" s="550"/>
      <c r="CL11" s="550"/>
      <c r="CM11" s="550"/>
      <c r="CN11" s="550"/>
      <c r="CO11" s="550"/>
      <c r="CP11" s="550"/>
      <c r="CQ11" s="550"/>
      <c r="CR11" s="550"/>
      <c r="CS11" s="550"/>
      <c r="CT11" s="550"/>
      <c r="CU11" s="550"/>
      <c r="CV11" s="550"/>
      <c r="CW11" s="550"/>
      <c r="CX11" s="550"/>
      <c r="CY11" s="550"/>
      <c r="CZ11" s="550"/>
      <c r="DA11" s="550"/>
      <c r="DB11" s="550"/>
      <c r="DC11" s="550"/>
      <c r="DD11" s="550"/>
      <c r="DE11" s="550"/>
      <c r="DF11" s="550"/>
      <c r="DG11" s="550"/>
      <c r="DH11" s="550"/>
      <c r="DI11" s="550"/>
      <c r="DJ11" s="550"/>
      <c r="DK11" s="550"/>
      <c r="DL11" s="550"/>
      <c r="DM11" s="550"/>
      <c r="DN11" s="550"/>
      <c r="DO11" s="550"/>
      <c r="DP11" s="550"/>
      <c r="DQ11" s="550"/>
      <c r="DR11" s="550"/>
      <c r="DS11" s="550"/>
      <c r="DT11" s="550"/>
      <c r="DU11" s="550"/>
      <c r="DV11" s="550"/>
      <c r="DW11" s="550"/>
      <c r="DX11" s="550"/>
      <c r="DY11" s="550"/>
      <c r="DZ11" s="550"/>
      <c r="EA11" s="550"/>
      <c r="EB11" s="550"/>
      <c r="EC11" s="550"/>
      <c r="ED11" s="550"/>
      <c r="EE11" s="550"/>
      <c r="EF11" s="550"/>
      <c r="EG11" s="550"/>
      <c r="EH11" s="550"/>
      <c r="EI11" s="550"/>
      <c r="EJ11" s="550"/>
      <c r="EK11" s="550"/>
      <c r="EL11" s="550"/>
      <c r="EM11" s="550"/>
      <c r="EN11" s="550"/>
      <c r="EO11" s="550"/>
      <c r="EP11" s="550"/>
      <c r="EQ11" s="550"/>
      <c r="ER11" s="550"/>
      <c r="ES11" s="550"/>
      <c r="ET11" s="550"/>
      <c r="EU11" s="550"/>
      <c r="EV11" s="550"/>
      <c r="EW11" s="550"/>
      <c r="EX11" s="550"/>
      <c r="EY11" s="550"/>
      <c r="EZ11" s="550"/>
      <c r="FA11" s="550"/>
      <c r="FB11" s="550"/>
      <c r="FC11" s="550"/>
      <c r="FD11" s="550"/>
      <c r="FE11" s="550"/>
      <c r="FF11" s="550"/>
      <c r="FG11" s="550"/>
      <c r="FH11" s="550"/>
      <c r="FI11" s="550"/>
      <c r="FJ11" s="550"/>
      <c r="FK11" s="550"/>
      <c r="FL11" s="550"/>
      <c r="FM11" s="550"/>
      <c r="FN11" s="550"/>
      <c r="FO11" s="550"/>
      <c r="FP11" s="550"/>
      <c r="FQ11" s="550"/>
      <c r="FR11" s="550"/>
      <c r="FS11" s="550"/>
      <c r="FT11" s="550"/>
      <c r="FU11" s="550"/>
      <c r="FV11" s="550"/>
      <c r="FW11" s="550"/>
      <c r="FX11" s="550"/>
      <c r="FY11" s="550"/>
      <c r="FZ11" s="550"/>
      <c r="GA11" s="550"/>
      <c r="GB11" s="550"/>
      <c r="GC11" s="550"/>
      <c r="GD11" s="550"/>
      <c r="GE11" s="550"/>
      <c r="GF11" s="550"/>
      <c r="GG11" s="550"/>
      <c r="GH11" s="550"/>
      <c r="GI11" s="550"/>
      <c r="GJ11" s="550"/>
      <c r="GK11" s="550"/>
      <c r="GL11" s="550"/>
      <c r="GM11" s="550"/>
      <c r="GN11" s="550"/>
      <c r="GO11" s="550"/>
      <c r="GP11" s="550"/>
      <c r="GQ11" s="550"/>
      <c r="GR11" s="550"/>
      <c r="GS11" s="550"/>
      <c r="GT11" s="550"/>
      <c r="GU11" s="550"/>
      <c r="GV11" s="550"/>
      <c r="GW11" s="550"/>
      <c r="GX11" s="550"/>
      <c r="GY11" s="550"/>
      <c r="GZ11" s="550"/>
      <c r="HA11" s="550"/>
      <c r="HB11" s="550"/>
      <c r="HC11" s="550"/>
      <c r="HD11" s="550"/>
      <c r="HE11" s="550"/>
      <c r="HF11" s="550"/>
      <c r="HG11" s="550"/>
      <c r="HH11" s="550"/>
      <c r="HI11" s="550"/>
      <c r="HJ11" s="550"/>
      <c r="HK11" s="550"/>
      <c r="HL11" s="550"/>
      <c r="HM11" s="550"/>
      <c r="HN11" s="550"/>
      <c r="HO11" s="550"/>
      <c r="HP11" s="550"/>
      <c r="HQ11" s="550"/>
      <c r="HR11" s="550"/>
      <c r="HS11" s="550"/>
      <c r="HT11" s="550"/>
      <c r="HU11" s="550"/>
      <c r="HV11" s="550"/>
      <c r="HW11" s="550"/>
    </row>
    <row r="12" spans="1:231" s="552" customFormat="1" ht="18.75">
      <c r="A12" s="539" t="s">
        <v>185</v>
      </c>
      <c r="B12" s="568" t="s">
        <v>179</v>
      </c>
      <c r="C12" s="354">
        <v>3</v>
      </c>
      <c r="D12" s="354"/>
      <c r="E12" s="641"/>
      <c r="F12" s="570"/>
      <c r="G12" s="582">
        <v>2</v>
      </c>
      <c r="H12" s="572">
        <v>60</v>
      </c>
      <c r="I12" s="543">
        <v>30</v>
      </c>
      <c r="J12" s="573">
        <v>15</v>
      </c>
      <c r="K12" s="354">
        <v>15</v>
      </c>
      <c r="L12" s="354"/>
      <c r="M12" s="574">
        <v>30</v>
      </c>
      <c r="N12" s="563"/>
      <c r="O12" s="355"/>
      <c r="P12" s="575"/>
      <c r="Q12" s="563">
        <v>2</v>
      </c>
      <c r="R12" s="355"/>
      <c r="S12" s="575"/>
      <c r="T12" s="563"/>
      <c r="U12" s="355"/>
      <c r="V12" s="575"/>
      <c r="W12" s="563"/>
      <c r="X12" s="355"/>
      <c r="Y12" s="564"/>
      <c r="Z12" s="550"/>
      <c r="AA12" s="551" t="s">
        <v>405</v>
      </c>
      <c r="AB12" s="551" t="s">
        <v>405</v>
      </c>
      <c r="AC12" s="551" t="s">
        <v>405</v>
      </c>
      <c r="AD12" s="551" t="s">
        <v>404</v>
      </c>
      <c r="AE12" s="551" t="s">
        <v>405</v>
      </c>
      <c r="AF12" s="551" t="s">
        <v>405</v>
      </c>
      <c r="AG12" s="551" t="s">
        <v>405</v>
      </c>
      <c r="AH12" s="551" t="s">
        <v>405</v>
      </c>
      <c r="AI12" s="551" t="s">
        <v>405</v>
      </c>
      <c r="AJ12" s="551" t="s">
        <v>405</v>
      </c>
      <c r="AK12" s="551" t="s">
        <v>405</v>
      </c>
      <c r="AL12" s="551" t="s">
        <v>405</v>
      </c>
      <c r="AM12" s="550"/>
      <c r="AN12" s="550"/>
      <c r="AO12" s="550"/>
      <c r="AP12" s="550"/>
      <c r="AQ12" s="550"/>
      <c r="AR12" s="550"/>
      <c r="AS12" s="550"/>
      <c r="AT12" s="550"/>
      <c r="AU12" s="550"/>
      <c r="AV12" s="550"/>
      <c r="AW12" s="550"/>
      <c r="AX12" s="550"/>
      <c r="AY12" s="551"/>
      <c r="AZ12" s="550"/>
      <c r="BA12" s="550"/>
      <c r="BB12" s="550"/>
      <c r="BC12" s="550"/>
      <c r="BD12" s="550"/>
      <c r="BE12" s="550"/>
      <c r="BF12" s="550"/>
      <c r="BG12" s="550"/>
      <c r="BH12" s="550"/>
      <c r="BI12" s="550"/>
      <c r="BJ12" s="550"/>
      <c r="BK12" s="550"/>
      <c r="BL12" s="550"/>
      <c r="BM12" s="550"/>
      <c r="BN12" s="550"/>
      <c r="BO12" s="550"/>
      <c r="BP12" s="550"/>
      <c r="BQ12" s="550"/>
      <c r="BR12" s="550"/>
      <c r="BS12" s="550"/>
      <c r="BT12" s="550"/>
      <c r="BU12" s="550"/>
      <c r="BV12" s="550"/>
      <c r="BW12" s="550"/>
      <c r="BX12" s="550"/>
      <c r="BY12" s="550"/>
      <c r="BZ12" s="550"/>
      <c r="CA12" s="550"/>
      <c r="CB12" s="550"/>
      <c r="CC12" s="550"/>
      <c r="CD12" s="550"/>
      <c r="CE12" s="550"/>
      <c r="CF12" s="550"/>
      <c r="CG12" s="550"/>
      <c r="CH12" s="550"/>
      <c r="CI12" s="550"/>
      <c r="CJ12" s="550"/>
      <c r="CK12" s="550"/>
      <c r="CL12" s="550"/>
      <c r="CM12" s="550"/>
      <c r="CN12" s="550"/>
      <c r="CO12" s="550"/>
      <c r="CP12" s="550"/>
      <c r="CQ12" s="550"/>
      <c r="CR12" s="550"/>
      <c r="CS12" s="550"/>
      <c r="CT12" s="550"/>
      <c r="CU12" s="550"/>
      <c r="CV12" s="550"/>
      <c r="CW12" s="550"/>
      <c r="CX12" s="550"/>
      <c r="CY12" s="550"/>
      <c r="CZ12" s="550"/>
      <c r="DA12" s="550"/>
      <c r="DB12" s="550"/>
      <c r="DC12" s="550"/>
      <c r="DD12" s="550"/>
      <c r="DE12" s="550"/>
      <c r="DF12" s="550"/>
      <c r="DG12" s="550"/>
      <c r="DH12" s="550"/>
      <c r="DI12" s="550"/>
      <c r="DJ12" s="550"/>
      <c r="DK12" s="550"/>
      <c r="DL12" s="550"/>
      <c r="DM12" s="550"/>
      <c r="DN12" s="550"/>
      <c r="DO12" s="550"/>
      <c r="DP12" s="550"/>
      <c r="DQ12" s="550"/>
      <c r="DR12" s="550"/>
      <c r="DS12" s="550"/>
      <c r="DT12" s="550"/>
      <c r="DU12" s="550"/>
      <c r="DV12" s="550"/>
      <c r="DW12" s="550"/>
      <c r="DX12" s="550"/>
      <c r="DY12" s="550"/>
      <c r="DZ12" s="550"/>
      <c r="EA12" s="550"/>
      <c r="EB12" s="550"/>
      <c r="EC12" s="550"/>
      <c r="ED12" s="550"/>
      <c r="EE12" s="550"/>
      <c r="EF12" s="550"/>
      <c r="EG12" s="550"/>
      <c r="EH12" s="550"/>
      <c r="EI12" s="550"/>
      <c r="EJ12" s="550"/>
      <c r="EK12" s="550"/>
      <c r="EL12" s="550"/>
      <c r="EM12" s="550"/>
      <c r="EN12" s="550"/>
      <c r="EO12" s="550"/>
      <c r="EP12" s="550"/>
      <c r="EQ12" s="550"/>
      <c r="ER12" s="550"/>
      <c r="ES12" s="550"/>
      <c r="ET12" s="550"/>
      <c r="EU12" s="550"/>
      <c r="EV12" s="550"/>
      <c r="EW12" s="550"/>
      <c r="EX12" s="550"/>
      <c r="EY12" s="550"/>
      <c r="EZ12" s="550"/>
      <c r="FA12" s="550"/>
      <c r="FB12" s="550"/>
      <c r="FC12" s="550"/>
      <c r="FD12" s="550"/>
      <c r="FE12" s="550"/>
      <c r="FF12" s="550"/>
      <c r="FG12" s="550"/>
      <c r="FH12" s="550"/>
      <c r="FI12" s="550"/>
      <c r="FJ12" s="550"/>
      <c r="FK12" s="550"/>
      <c r="FL12" s="550"/>
      <c r="FM12" s="550"/>
      <c r="FN12" s="550"/>
      <c r="FO12" s="550"/>
      <c r="FP12" s="550"/>
      <c r="FQ12" s="550"/>
      <c r="FR12" s="550"/>
      <c r="FS12" s="550"/>
      <c r="FT12" s="550"/>
      <c r="FU12" s="550"/>
      <c r="FV12" s="550"/>
      <c r="FW12" s="550"/>
      <c r="FX12" s="550"/>
      <c r="FY12" s="550"/>
      <c r="FZ12" s="550"/>
      <c r="GA12" s="550"/>
      <c r="GB12" s="550"/>
      <c r="GC12" s="550"/>
      <c r="GD12" s="550"/>
      <c r="GE12" s="550"/>
      <c r="GF12" s="550"/>
      <c r="GG12" s="550"/>
      <c r="GH12" s="550"/>
      <c r="GI12" s="550"/>
      <c r="GJ12" s="550"/>
      <c r="GK12" s="550"/>
      <c r="GL12" s="550"/>
      <c r="GM12" s="550"/>
      <c r="GN12" s="550"/>
      <c r="GO12" s="550"/>
      <c r="GP12" s="550"/>
      <c r="GQ12" s="550"/>
      <c r="GR12" s="550"/>
      <c r="GS12" s="550"/>
      <c r="GT12" s="550"/>
      <c r="GU12" s="550"/>
      <c r="GV12" s="550"/>
      <c r="GW12" s="550"/>
      <c r="GX12" s="550"/>
      <c r="GY12" s="550"/>
      <c r="GZ12" s="550"/>
      <c r="HA12" s="550"/>
      <c r="HB12" s="550"/>
      <c r="HC12" s="550"/>
      <c r="HD12" s="550"/>
      <c r="HE12" s="550"/>
      <c r="HF12" s="550"/>
      <c r="HG12" s="550"/>
      <c r="HH12" s="550"/>
      <c r="HI12" s="550"/>
      <c r="HJ12" s="550"/>
      <c r="HK12" s="550"/>
      <c r="HL12" s="550"/>
      <c r="HM12" s="550"/>
      <c r="HN12" s="550"/>
      <c r="HO12" s="550"/>
      <c r="HP12" s="550"/>
      <c r="HQ12" s="550"/>
      <c r="HR12" s="550"/>
      <c r="HS12" s="550"/>
      <c r="HT12" s="550"/>
      <c r="HU12" s="550"/>
      <c r="HV12" s="550"/>
      <c r="HW12" s="550"/>
    </row>
    <row r="13" spans="1:231" s="552" customFormat="1" ht="19.5" thickBot="1">
      <c r="A13" s="535" t="s">
        <v>314</v>
      </c>
      <c r="B13" s="568" t="s">
        <v>183</v>
      </c>
      <c r="C13" s="354"/>
      <c r="D13" s="354">
        <v>3</v>
      </c>
      <c r="E13" s="569"/>
      <c r="F13" s="570"/>
      <c r="G13" s="677">
        <v>3</v>
      </c>
      <c r="H13" s="572">
        <v>90</v>
      </c>
      <c r="I13" s="543">
        <v>45</v>
      </c>
      <c r="J13" s="573">
        <v>30</v>
      </c>
      <c r="K13" s="354"/>
      <c r="L13" s="354">
        <v>15</v>
      </c>
      <c r="M13" s="574">
        <v>45</v>
      </c>
      <c r="N13" s="563"/>
      <c r="O13" s="355"/>
      <c r="P13" s="575"/>
      <c r="Q13" s="563">
        <v>3</v>
      </c>
      <c r="R13" s="355"/>
      <c r="S13" s="575"/>
      <c r="T13" s="563"/>
      <c r="U13" s="355"/>
      <c r="V13" s="575"/>
      <c r="W13" s="563"/>
      <c r="X13" s="355"/>
      <c r="Y13" s="564"/>
      <c r="Z13" s="550"/>
      <c r="AA13" s="551" t="s">
        <v>405</v>
      </c>
      <c r="AB13" s="551" t="s">
        <v>405</v>
      </c>
      <c r="AC13" s="551" t="s">
        <v>405</v>
      </c>
      <c r="AD13" s="551" t="s">
        <v>404</v>
      </c>
      <c r="AE13" s="551" t="s">
        <v>405</v>
      </c>
      <c r="AF13" s="551" t="s">
        <v>405</v>
      </c>
      <c r="AG13" s="551" t="s">
        <v>405</v>
      </c>
      <c r="AH13" s="551" t="s">
        <v>405</v>
      </c>
      <c r="AI13" s="551" t="s">
        <v>405</v>
      </c>
      <c r="AJ13" s="551" t="s">
        <v>405</v>
      </c>
      <c r="AK13" s="551" t="s">
        <v>405</v>
      </c>
      <c r="AL13" s="551" t="s">
        <v>405</v>
      </c>
      <c r="AM13" s="550"/>
      <c r="AN13" s="550"/>
      <c r="AO13" s="550"/>
      <c r="AP13" s="550"/>
      <c r="AQ13" s="550"/>
      <c r="AR13" s="550"/>
      <c r="AS13" s="550"/>
      <c r="AT13" s="550"/>
      <c r="AU13" s="550"/>
      <c r="AV13" s="550"/>
      <c r="AW13" s="550"/>
      <c r="AX13" s="550"/>
      <c r="AY13" s="551"/>
      <c r="AZ13" s="550"/>
      <c r="BA13" s="550"/>
      <c r="BB13" s="550"/>
      <c r="BC13" s="550"/>
      <c r="BD13" s="550"/>
      <c r="BE13" s="550"/>
      <c r="BF13" s="550"/>
      <c r="BG13" s="550"/>
      <c r="BH13" s="550"/>
      <c r="BI13" s="550"/>
      <c r="BJ13" s="550"/>
      <c r="BK13" s="550"/>
      <c r="BL13" s="550"/>
      <c r="BM13" s="550"/>
      <c r="BN13" s="550"/>
      <c r="BO13" s="550"/>
      <c r="BP13" s="550"/>
      <c r="BQ13" s="550"/>
      <c r="BR13" s="550"/>
      <c r="BS13" s="550"/>
      <c r="BT13" s="550"/>
      <c r="BU13" s="550"/>
      <c r="BV13" s="550"/>
      <c r="BW13" s="550"/>
      <c r="BX13" s="550"/>
      <c r="BY13" s="550"/>
      <c r="BZ13" s="550"/>
      <c r="CA13" s="550"/>
      <c r="CB13" s="550"/>
      <c r="CC13" s="550"/>
      <c r="CD13" s="550"/>
      <c r="CE13" s="550"/>
      <c r="CF13" s="550"/>
      <c r="CG13" s="550"/>
      <c r="CH13" s="550"/>
      <c r="CI13" s="550"/>
      <c r="CJ13" s="550"/>
      <c r="CK13" s="550"/>
      <c r="CL13" s="550"/>
      <c r="CM13" s="550"/>
      <c r="CN13" s="550"/>
      <c r="CO13" s="550"/>
      <c r="CP13" s="550"/>
      <c r="CQ13" s="550"/>
      <c r="CR13" s="550"/>
      <c r="CS13" s="550"/>
      <c r="CT13" s="550"/>
      <c r="CU13" s="550"/>
      <c r="CV13" s="550"/>
      <c r="CW13" s="550"/>
      <c r="CX13" s="550"/>
      <c r="CY13" s="550"/>
      <c r="CZ13" s="550"/>
      <c r="DA13" s="550"/>
      <c r="DB13" s="550"/>
      <c r="DC13" s="550"/>
      <c r="DD13" s="550"/>
      <c r="DE13" s="550"/>
      <c r="DF13" s="550"/>
      <c r="DG13" s="550"/>
      <c r="DH13" s="550"/>
      <c r="DI13" s="550"/>
      <c r="DJ13" s="550"/>
      <c r="DK13" s="550"/>
      <c r="DL13" s="550"/>
      <c r="DM13" s="550"/>
      <c r="DN13" s="550"/>
      <c r="DO13" s="550"/>
      <c r="DP13" s="550"/>
      <c r="DQ13" s="550"/>
      <c r="DR13" s="550"/>
      <c r="DS13" s="550"/>
      <c r="DT13" s="550"/>
      <c r="DU13" s="550"/>
      <c r="DV13" s="550"/>
      <c r="DW13" s="550"/>
      <c r="DX13" s="550"/>
      <c r="DY13" s="550"/>
      <c r="DZ13" s="550"/>
      <c r="EA13" s="550"/>
      <c r="EB13" s="550"/>
      <c r="EC13" s="550"/>
      <c r="ED13" s="550"/>
      <c r="EE13" s="550"/>
      <c r="EF13" s="550"/>
      <c r="EG13" s="550"/>
      <c r="EH13" s="550"/>
      <c r="EI13" s="550"/>
      <c r="EJ13" s="550"/>
      <c r="EK13" s="550"/>
      <c r="EL13" s="550"/>
      <c r="EM13" s="550"/>
      <c r="EN13" s="550"/>
      <c r="EO13" s="550"/>
      <c r="EP13" s="550"/>
      <c r="EQ13" s="550"/>
      <c r="ER13" s="550"/>
      <c r="ES13" s="550"/>
      <c r="ET13" s="550"/>
      <c r="EU13" s="550"/>
      <c r="EV13" s="550"/>
      <c r="EW13" s="550"/>
      <c r="EX13" s="550"/>
      <c r="EY13" s="550"/>
      <c r="EZ13" s="550"/>
      <c r="FA13" s="550"/>
      <c r="FB13" s="550"/>
      <c r="FC13" s="550"/>
      <c r="FD13" s="550"/>
      <c r="FE13" s="550"/>
      <c r="FF13" s="550"/>
      <c r="FG13" s="550"/>
      <c r="FH13" s="550"/>
      <c r="FI13" s="550"/>
      <c r="FJ13" s="550"/>
      <c r="FK13" s="550"/>
      <c r="FL13" s="550"/>
      <c r="FM13" s="550"/>
      <c r="FN13" s="550"/>
      <c r="FO13" s="550"/>
      <c r="FP13" s="550"/>
      <c r="FQ13" s="550"/>
      <c r="FR13" s="550"/>
      <c r="FS13" s="550"/>
      <c r="FT13" s="550"/>
      <c r="FU13" s="550"/>
      <c r="FV13" s="550"/>
      <c r="FW13" s="550"/>
      <c r="FX13" s="550"/>
      <c r="FY13" s="550"/>
      <c r="FZ13" s="550"/>
      <c r="GA13" s="550"/>
      <c r="GB13" s="550"/>
      <c r="GC13" s="550"/>
      <c r="GD13" s="550"/>
      <c r="GE13" s="550"/>
      <c r="GF13" s="550"/>
      <c r="GG13" s="550"/>
      <c r="GH13" s="550"/>
      <c r="GI13" s="550"/>
      <c r="GJ13" s="550"/>
      <c r="GK13" s="550"/>
      <c r="GL13" s="550"/>
      <c r="GM13" s="550"/>
      <c r="GN13" s="550"/>
      <c r="GO13" s="550"/>
      <c r="GP13" s="550"/>
      <c r="GQ13" s="550"/>
      <c r="GR13" s="550"/>
      <c r="GS13" s="550"/>
      <c r="GT13" s="550"/>
      <c r="GU13" s="550"/>
      <c r="GV13" s="550"/>
      <c r="GW13" s="550"/>
      <c r="GX13" s="550"/>
      <c r="GY13" s="550"/>
      <c r="GZ13" s="550"/>
      <c r="HA13" s="550"/>
      <c r="HB13" s="550"/>
      <c r="HC13" s="550"/>
      <c r="HD13" s="550"/>
      <c r="HE13" s="550"/>
      <c r="HF13" s="550"/>
      <c r="HG13" s="550"/>
      <c r="HH13" s="550"/>
      <c r="HI13" s="550"/>
      <c r="HJ13" s="550"/>
      <c r="HK13" s="550"/>
      <c r="HL13" s="550"/>
      <c r="HM13" s="550"/>
      <c r="HN13" s="550"/>
      <c r="HO13" s="550"/>
      <c r="HP13" s="550"/>
      <c r="HQ13" s="550"/>
      <c r="HR13" s="550"/>
      <c r="HS13" s="550"/>
      <c r="HT13" s="550"/>
      <c r="HU13" s="550"/>
      <c r="HV13" s="550"/>
      <c r="HW13" s="550"/>
    </row>
    <row r="14" spans="1:231" s="552" customFormat="1" ht="18.75">
      <c r="A14" s="539" t="s">
        <v>206</v>
      </c>
      <c r="B14" s="568" t="s">
        <v>188</v>
      </c>
      <c r="C14" s="543"/>
      <c r="D14" s="543">
        <v>3</v>
      </c>
      <c r="E14" s="543"/>
      <c r="F14" s="678"/>
      <c r="G14" s="582">
        <v>3</v>
      </c>
      <c r="H14" s="650">
        <v>90</v>
      </c>
      <c r="I14" s="543">
        <v>45</v>
      </c>
      <c r="J14" s="698">
        <v>30</v>
      </c>
      <c r="K14" s="698">
        <v>15</v>
      </c>
      <c r="L14" s="698"/>
      <c r="M14" s="699">
        <v>45</v>
      </c>
      <c r="N14" s="700"/>
      <c r="O14" s="698"/>
      <c r="P14" s="701"/>
      <c r="Q14" s="700">
        <v>3</v>
      </c>
      <c r="R14" s="543"/>
      <c r="S14" s="578"/>
      <c r="T14" s="651"/>
      <c r="U14" s="543"/>
      <c r="V14" s="578"/>
      <c r="W14" s="651"/>
      <c r="X14" s="543"/>
      <c r="Y14" s="564"/>
      <c r="Z14" s="550"/>
      <c r="AA14" s="551" t="s">
        <v>405</v>
      </c>
      <c r="AB14" s="551" t="s">
        <v>405</v>
      </c>
      <c r="AC14" s="551" t="s">
        <v>405</v>
      </c>
      <c r="AD14" s="551" t="s">
        <v>404</v>
      </c>
      <c r="AE14" s="551" t="s">
        <v>405</v>
      </c>
      <c r="AF14" s="551" t="s">
        <v>405</v>
      </c>
      <c r="AG14" s="551" t="s">
        <v>405</v>
      </c>
      <c r="AH14" s="551" t="s">
        <v>405</v>
      </c>
      <c r="AI14" s="551" t="s">
        <v>405</v>
      </c>
      <c r="AJ14" s="551" t="s">
        <v>405</v>
      </c>
      <c r="AK14" s="551" t="s">
        <v>405</v>
      </c>
      <c r="AL14" s="551" t="s">
        <v>405</v>
      </c>
      <c r="AM14" s="550"/>
      <c r="AN14" s="550"/>
      <c r="AO14" s="550"/>
      <c r="AP14" s="550"/>
      <c r="AQ14" s="550"/>
      <c r="AR14" s="550"/>
      <c r="AS14" s="550"/>
      <c r="AT14" s="550"/>
      <c r="AU14" s="550"/>
      <c r="AV14" s="550"/>
      <c r="AW14" s="550"/>
      <c r="AX14" s="550"/>
      <c r="AY14" s="551"/>
      <c r="AZ14" s="550"/>
      <c r="BA14" s="550"/>
      <c r="BB14" s="550"/>
      <c r="BC14" s="550"/>
      <c r="BD14" s="550"/>
      <c r="BE14" s="550"/>
      <c r="BF14" s="550"/>
      <c r="BG14" s="550"/>
      <c r="BH14" s="550"/>
      <c r="BI14" s="550"/>
      <c r="BJ14" s="550"/>
      <c r="BK14" s="550"/>
      <c r="BL14" s="550"/>
      <c r="BM14" s="550"/>
      <c r="BN14" s="550"/>
      <c r="BO14" s="550"/>
      <c r="BP14" s="550"/>
      <c r="BQ14" s="550"/>
      <c r="BR14" s="550"/>
      <c r="BS14" s="550"/>
      <c r="BT14" s="550"/>
      <c r="BU14" s="550"/>
      <c r="BV14" s="550"/>
      <c r="BW14" s="550"/>
      <c r="BX14" s="550"/>
      <c r="BY14" s="550"/>
      <c r="BZ14" s="550"/>
      <c r="CA14" s="550"/>
      <c r="CB14" s="550"/>
      <c r="CC14" s="550"/>
      <c r="CD14" s="550"/>
      <c r="CE14" s="550"/>
      <c r="CF14" s="550"/>
      <c r="CG14" s="550"/>
      <c r="CH14" s="550"/>
      <c r="CI14" s="550"/>
      <c r="CJ14" s="550"/>
      <c r="CK14" s="550"/>
      <c r="CL14" s="550"/>
      <c r="CM14" s="550"/>
      <c r="CN14" s="550"/>
      <c r="CO14" s="550"/>
      <c r="CP14" s="550"/>
      <c r="CQ14" s="550"/>
      <c r="CR14" s="550"/>
      <c r="CS14" s="550"/>
      <c r="CT14" s="550"/>
      <c r="CU14" s="550"/>
      <c r="CV14" s="550"/>
      <c r="CW14" s="550"/>
      <c r="CX14" s="550"/>
      <c r="CY14" s="550"/>
      <c r="CZ14" s="550"/>
      <c r="DA14" s="550"/>
      <c r="DB14" s="550"/>
      <c r="DC14" s="550"/>
      <c r="DD14" s="550"/>
      <c r="DE14" s="550"/>
      <c r="DF14" s="550"/>
      <c r="DG14" s="550"/>
      <c r="DH14" s="550"/>
      <c r="DI14" s="550"/>
      <c r="DJ14" s="550"/>
      <c r="DK14" s="550"/>
      <c r="DL14" s="550"/>
      <c r="DM14" s="550"/>
      <c r="DN14" s="550"/>
      <c r="DO14" s="550"/>
      <c r="DP14" s="550"/>
      <c r="DQ14" s="550"/>
      <c r="DR14" s="550"/>
      <c r="DS14" s="550"/>
      <c r="DT14" s="550"/>
      <c r="DU14" s="550"/>
      <c r="DV14" s="550"/>
      <c r="DW14" s="550"/>
      <c r="DX14" s="550"/>
      <c r="DY14" s="550"/>
      <c r="DZ14" s="550"/>
      <c r="EA14" s="550"/>
      <c r="EB14" s="550"/>
      <c r="EC14" s="550"/>
      <c r="ED14" s="550"/>
      <c r="EE14" s="550"/>
      <c r="EF14" s="550"/>
      <c r="EG14" s="550"/>
      <c r="EH14" s="550"/>
      <c r="EI14" s="550"/>
      <c r="EJ14" s="550"/>
      <c r="EK14" s="550"/>
      <c r="EL14" s="550"/>
      <c r="EM14" s="550"/>
      <c r="EN14" s="550"/>
      <c r="EO14" s="550"/>
      <c r="EP14" s="550"/>
      <c r="EQ14" s="550"/>
      <c r="ER14" s="550"/>
      <c r="ES14" s="550"/>
      <c r="ET14" s="550"/>
      <c r="EU14" s="550"/>
      <c r="EV14" s="550"/>
      <c r="EW14" s="550"/>
      <c r="EX14" s="550"/>
      <c r="EY14" s="550"/>
      <c r="EZ14" s="550"/>
      <c r="FA14" s="550"/>
      <c r="FB14" s="550"/>
      <c r="FC14" s="550"/>
      <c r="FD14" s="550"/>
      <c r="FE14" s="550"/>
      <c r="FF14" s="550"/>
      <c r="FG14" s="550"/>
      <c r="FH14" s="550"/>
      <c r="FI14" s="550"/>
      <c r="FJ14" s="550"/>
      <c r="FK14" s="550"/>
      <c r="FL14" s="550"/>
      <c r="FM14" s="550"/>
      <c r="FN14" s="550"/>
      <c r="FO14" s="550"/>
      <c r="FP14" s="550"/>
      <c r="FQ14" s="550"/>
      <c r="FR14" s="550"/>
      <c r="FS14" s="550"/>
      <c r="FT14" s="550"/>
      <c r="FU14" s="550"/>
      <c r="FV14" s="550"/>
      <c r="FW14" s="550"/>
      <c r="FX14" s="550"/>
      <c r="FY14" s="550"/>
      <c r="FZ14" s="550"/>
      <c r="GA14" s="550"/>
      <c r="GB14" s="550"/>
      <c r="GC14" s="550"/>
      <c r="GD14" s="550"/>
      <c r="GE14" s="550"/>
      <c r="GF14" s="550"/>
      <c r="GG14" s="550"/>
      <c r="GH14" s="550"/>
      <c r="GI14" s="550"/>
      <c r="GJ14" s="550"/>
      <c r="GK14" s="550"/>
      <c r="GL14" s="550"/>
      <c r="GM14" s="550"/>
      <c r="GN14" s="550"/>
      <c r="GO14" s="550"/>
      <c r="GP14" s="550"/>
      <c r="GQ14" s="550"/>
      <c r="GR14" s="550"/>
      <c r="GS14" s="550"/>
      <c r="GT14" s="550"/>
      <c r="GU14" s="550"/>
      <c r="GV14" s="550"/>
      <c r="GW14" s="550"/>
      <c r="GX14" s="550"/>
      <c r="GY14" s="550"/>
      <c r="GZ14" s="550"/>
      <c r="HA14" s="550"/>
      <c r="HB14" s="550"/>
      <c r="HC14" s="550"/>
      <c r="HD14" s="550"/>
      <c r="HE14" s="550"/>
      <c r="HF14" s="550"/>
      <c r="HG14" s="550"/>
      <c r="HH14" s="550"/>
      <c r="HI14" s="550"/>
      <c r="HJ14" s="550"/>
      <c r="HK14" s="550"/>
      <c r="HL14" s="550"/>
      <c r="HM14" s="550"/>
      <c r="HN14" s="550"/>
      <c r="HO14" s="550"/>
      <c r="HP14" s="550"/>
      <c r="HQ14" s="550"/>
      <c r="HR14" s="550"/>
      <c r="HS14" s="550"/>
      <c r="HT14" s="550"/>
      <c r="HU14" s="550"/>
      <c r="HV14" s="550"/>
      <c r="HW14" s="550"/>
    </row>
    <row r="15" spans="1:231" s="552" customFormat="1" ht="38.25" thickBot="1">
      <c r="A15" s="539" t="s">
        <v>228</v>
      </c>
      <c r="B15" s="568" t="s">
        <v>200</v>
      </c>
      <c r="C15" s="543"/>
      <c r="D15" s="543"/>
      <c r="E15" s="543"/>
      <c r="F15" s="570">
        <v>3</v>
      </c>
      <c r="G15" s="582">
        <v>1</v>
      </c>
      <c r="H15" s="650">
        <v>30</v>
      </c>
      <c r="I15" s="543">
        <v>15</v>
      </c>
      <c r="J15" s="543"/>
      <c r="K15" s="543"/>
      <c r="L15" s="543">
        <v>15</v>
      </c>
      <c r="M15" s="574">
        <v>15</v>
      </c>
      <c r="N15" s="651"/>
      <c r="O15" s="543"/>
      <c r="P15" s="578"/>
      <c r="Q15" s="651">
        <v>1</v>
      </c>
      <c r="R15" s="543"/>
      <c r="S15" s="578"/>
      <c r="T15" s="651"/>
      <c r="U15" s="543"/>
      <c r="V15" s="578"/>
      <c r="W15" s="651"/>
      <c r="X15" s="543"/>
      <c r="Y15" s="564"/>
      <c r="Z15" s="550"/>
      <c r="AA15" s="551" t="s">
        <v>405</v>
      </c>
      <c r="AB15" s="551" t="s">
        <v>405</v>
      </c>
      <c r="AC15" s="551" t="s">
        <v>405</v>
      </c>
      <c r="AD15" s="551" t="s">
        <v>404</v>
      </c>
      <c r="AE15" s="551" t="s">
        <v>405</v>
      </c>
      <c r="AF15" s="551" t="s">
        <v>405</v>
      </c>
      <c r="AG15" s="551" t="s">
        <v>405</v>
      </c>
      <c r="AH15" s="551" t="s">
        <v>405</v>
      </c>
      <c r="AI15" s="551" t="s">
        <v>405</v>
      </c>
      <c r="AJ15" s="551" t="s">
        <v>405</v>
      </c>
      <c r="AK15" s="551" t="s">
        <v>405</v>
      </c>
      <c r="AL15" s="551" t="s">
        <v>405</v>
      </c>
      <c r="AM15" s="550"/>
      <c r="AN15" s="550"/>
      <c r="AO15" s="550"/>
      <c r="AP15" s="550"/>
      <c r="AQ15" s="550"/>
      <c r="AR15" s="550"/>
      <c r="AS15" s="550"/>
      <c r="AT15" s="550"/>
      <c r="AU15" s="550"/>
      <c r="AV15" s="550"/>
      <c r="AW15" s="550"/>
      <c r="AX15" s="550"/>
      <c r="AY15" s="551"/>
      <c r="AZ15" s="550"/>
      <c r="BA15" s="550"/>
      <c r="BB15" s="550"/>
      <c r="BC15" s="550"/>
      <c r="BD15" s="550"/>
      <c r="BE15" s="550"/>
      <c r="BF15" s="550"/>
      <c r="BG15" s="550"/>
      <c r="BH15" s="550"/>
      <c r="BI15" s="550"/>
      <c r="BJ15" s="550"/>
      <c r="BK15" s="550"/>
      <c r="BL15" s="550"/>
      <c r="BM15" s="550"/>
      <c r="BN15" s="550"/>
      <c r="BO15" s="550"/>
      <c r="BP15" s="550"/>
      <c r="BQ15" s="550"/>
      <c r="BR15" s="550"/>
      <c r="BS15" s="550"/>
      <c r="BT15" s="550"/>
      <c r="BU15" s="550"/>
      <c r="BV15" s="550"/>
      <c r="BW15" s="550"/>
      <c r="BX15" s="550"/>
      <c r="BY15" s="550"/>
      <c r="BZ15" s="550"/>
      <c r="CA15" s="550"/>
      <c r="CB15" s="550"/>
      <c r="CC15" s="550"/>
      <c r="CD15" s="550"/>
      <c r="CE15" s="550"/>
      <c r="CF15" s="550"/>
      <c r="CG15" s="550"/>
      <c r="CH15" s="550"/>
      <c r="CI15" s="550"/>
      <c r="CJ15" s="550"/>
      <c r="CK15" s="550"/>
      <c r="CL15" s="550"/>
      <c r="CM15" s="550"/>
      <c r="CN15" s="550"/>
      <c r="CO15" s="550"/>
      <c r="CP15" s="550"/>
      <c r="CQ15" s="550"/>
      <c r="CR15" s="550"/>
      <c r="CS15" s="550"/>
      <c r="CT15" s="550"/>
      <c r="CU15" s="550"/>
      <c r="CV15" s="550"/>
      <c r="CW15" s="550"/>
      <c r="CX15" s="550"/>
      <c r="CY15" s="550"/>
      <c r="CZ15" s="550"/>
      <c r="DA15" s="550"/>
      <c r="DB15" s="550"/>
      <c r="DC15" s="550"/>
      <c r="DD15" s="550"/>
      <c r="DE15" s="550"/>
      <c r="DF15" s="550"/>
      <c r="DG15" s="550"/>
      <c r="DH15" s="550"/>
      <c r="DI15" s="550"/>
      <c r="DJ15" s="550"/>
      <c r="DK15" s="550"/>
      <c r="DL15" s="550"/>
      <c r="DM15" s="550"/>
      <c r="DN15" s="550"/>
      <c r="DO15" s="550"/>
      <c r="DP15" s="550"/>
      <c r="DQ15" s="550"/>
      <c r="DR15" s="550"/>
      <c r="DS15" s="550"/>
      <c r="DT15" s="550"/>
      <c r="DU15" s="550"/>
      <c r="DV15" s="550"/>
      <c r="DW15" s="550"/>
      <c r="DX15" s="550"/>
      <c r="DY15" s="550"/>
      <c r="DZ15" s="550"/>
      <c r="EA15" s="550"/>
      <c r="EB15" s="550"/>
      <c r="EC15" s="550"/>
      <c r="ED15" s="550"/>
      <c r="EE15" s="550"/>
      <c r="EF15" s="550"/>
      <c r="EG15" s="550"/>
      <c r="EH15" s="550"/>
      <c r="EI15" s="550"/>
      <c r="EJ15" s="550"/>
      <c r="EK15" s="550"/>
      <c r="EL15" s="550"/>
      <c r="EM15" s="550"/>
      <c r="EN15" s="550"/>
      <c r="EO15" s="550"/>
      <c r="EP15" s="550"/>
      <c r="EQ15" s="550"/>
      <c r="ER15" s="550"/>
      <c r="ES15" s="550"/>
      <c r="ET15" s="550"/>
      <c r="EU15" s="550"/>
      <c r="EV15" s="550"/>
      <c r="EW15" s="550"/>
      <c r="EX15" s="550"/>
      <c r="EY15" s="550"/>
      <c r="EZ15" s="550"/>
      <c r="FA15" s="550"/>
      <c r="FB15" s="550"/>
      <c r="FC15" s="550"/>
      <c r="FD15" s="550"/>
      <c r="FE15" s="550"/>
      <c r="FF15" s="550"/>
      <c r="FG15" s="550"/>
      <c r="FH15" s="550"/>
      <c r="FI15" s="550"/>
      <c r="FJ15" s="550"/>
      <c r="FK15" s="550"/>
      <c r="FL15" s="550"/>
      <c r="FM15" s="550"/>
      <c r="FN15" s="550"/>
      <c r="FO15" s="550"/>
      <c r="FP15" s="550"/>
      <c r="FQ15" s="550"/>
      <c r="FR15" s="550"/>
      <c r="FS15" s="550"/>
      <c r="FT15" s="550"/>
      <c r="FU15" s="550"/>
      <c r="FV15" s="550"/>
      <c r="FW15" s="550"/>
      <c r="FX15" s="550"/>
      <c r="FY15" s="550"/>
      <c r="FZ15" s="550"/>
      <c r="GA15" s="550"/>
      <c r="GB15" s="550"/>
      <c r="GC15" s="550"/>
      <c r="GD15" s="550"/>
      <c r="GE15" s="550"/>
      <c r="GF15" s="550"/>
      <c r="GG15" s="550"/>
      <c r="GH15" s="550"/>
      <c r="GI15" s="550"/>
      <c r="GJ15" s="550"/>
      <c r="GK15" s="550"/>
      <c r="GL15" s="550"/>
      <c r="GM15" s="550"/>
      <c r="GN15" s="550"/>
      <c r="GO15" s="550"/>
      <c r="GP15" s="550"/>
      <c r="GQ15" s="550"/>
      <c r="GR15" s="550"/>
      <c r="GS15" s="550"/>
      <c r="GT15" s="550"/>
      <c r="GU15" s="550"/>
      <c r="GV15" s="550"/>
      <c r="GW15" s="550"/>
      <c r="GX15" s="550"/>
      <c r="GY15" s="550"/>
      <c r="GZ15" s="550"/>
      <c r="HA15" s="550"/>
      <c r="HB15" s="550"/>
      <c r="HC15" s="550"/>
      <c r="HD15" s="550"/>
      <c r="HE15" s="550"/>
      <c r="HF15" s="550"/>
      <c r="HG15" s="550"/>
      <c r="HH15" s="550"/>
      <c r="HI15" s="550"/>
      <c r="HJ15" s="550"/>
      <c r="HK15" s="550"/>
      <c r="HL15" s="550"/>
      <c r="HM15" s="550"/>
      <c r="HN15" s="550"/>
      <c r="HO15" s="550"/>
      <c r="HP15" s="550"/>
      <c r="HQ15" s="550"/>
      <c r="HR15" s="550"/>
      <c r="HS15" s="550"/>
      <c r="HT15" s="550"/>
      <c r="HU15" s="550"/>
      <c r="HV15" s="550"/>
      <c r="HW15" s="550"/>
    </row>
    <row r="16" spans="1:231" s="552" customFormat="1" ht="18.75">
      <c r="A16" s="679" t="s">
        <v>322</v>
      </c>
      <c r="B16" s="680" t="s">
        <v>416</v>
      </c>
      <c r="C16" s="681"/>
      <c r="D16" s="682">
        <v>3</v>
      </c>
      <c r="E16" s="682"/>
      <c r="F16" s="683"/>
      <c r="G16" s="684">
        <v>1</v>
      </c>
      <c r="H16" s="684">
        <v>30</v>
      </c>
      <c r="I16" s="685">
        <v>14</v>
      </c>
      <c r="J16" s="686">
        <v>10</v>
      </c>
      <c r="K16" s="686"/>
      <c r="L16" s="686">
        <v>4</v>
      </c>
      <c r="M16" s="687">
        <v>16</v>
      </c>
      <c r="N16" s="688"/>
      <c r="O16" s="689"/>
      <c r="P16" s="690"/>
      <c r="Q16" s="691">
        <v>1</v>
      </c>
      <c r="R16" s="692"/>
      <c r="S16" s="687"/>
      <c r="T16" s="693"/>
      <c r="U16" s="692"/>
      <c r="V16" s="687"/>
      <c r="W16" s="694"/>
      <c r="X16" s="667"/>
      <c r="Y16" s="695"/>
      <c r="Z16" s="550"/>
      <c r="AA16" s="551" t="s">
        <v>405</v>
      </c>
      <c r="AB16" s="551" t="s">
        <v>405</v>
      </c>
      <c r="AC16" s="551" t="s">
        <v>405</v>
      </c>
      <c r="AD16" s="551" t="s">
        <v>404</v>
      </c>
      <c r="AE16" s="551" t="s">
        <v>405</v>
      </c>
      <c r="AF16" s="551" t="s">
        <v>405</v>
      </c>
      <c r="AG16" s="551" t="s">
        <v>405</v>
      </c>
      <c r="AH16" s="551" t="s">
        <v>405</v>
      </c>
      <c r="AI16" s="551" t="s">
        <v>405</v>
      </c>
      <c r="AJ16" s="551" t="s">
        <v>405</v>
      </c>
      <c r="AK16" s="551" t="s">
        <v>405</v>
      </c>
      <c r="AL16" s="551" t="s">
        <v>405</v>
      </c>
      <c r="AM16" s="550"/>
      <c r="AN16" s="550"/>
      <c r="AO16" s="550"/>
      <c r="AP16" s="550"/>
      <c r="AQ16" s="550"/>
      <c r="AR16" s="550"/>
      <c r="AS16" s="550"/>
      <c r="AT16" s="550"/>
      <c r="AU16" s="550"/>
      <c r="AV16" s="550"/>
      <c r="AW16" s="550"/>
      <c r="AX16" s="550"/>
      <c r="AY16" s="551"/>
      <c r="AZ16" s="550"/>
      <c r="BA16" s="550"/>
      <c r="BB16" s="550"/>
      <c r="BC16" s="550"/>
      <c r="BD16" s="550"/>
      <c r="BE16" s="550"/>
      <c r="BF16" s="550"/>
      <c r="BG16" s="550"/>
      <c r="BH16" s="550"/>
      <c r="BI16" s="550"/>
      <c r="BJ16" s="550"/>
      <c r="BK16" s="550"/>
      <c r="BL16" s="550"/>
      <c r="BM16" s="550"/>
      <c r="BN16" s="550"/>
      <c r="BO16" s="550"/>
      <c r="BP16" s="550"/>
      <c r="BQ16" s="550"/>
      <c r="BR16" s="550"/>
      <c r="BS16" s="550"/>
      <c r="BT16" s="550"/>
      <c r="BU16" s="550"/>
      <c r="BV16" s="550"/>
      <c r="BW16" s="550"/>
      <c r="BX16" s="550"/>
      <c r="BY16" s="550"/>
      <c r="BZ16" s="550"/>
      <c r="CA16" s="550"/>
      <c r="CB16" s="550"/>
      <c r="CC16" s="550"/>
      <c r="CD16" s="550"/>
      <c r="CE16" s="550"/>
      <c r="CF16" s="550"/>
      <c r="CG16" s="550"/>
      <c r="CH16" s="550"/>
      <c r="CI16" s="550"/>
      <c r="CJ16" s="550"/>
      <c r="CK16" s="550"/>
      <c r="CL16" s="550"/>
      <c r="CM16" s="550"/>
      <c r="CN16" s="550"/>
      <c r="CO16" s="550"/>
      <c r="CP16" s="550"/>
      <c r="CQ16" s="550"/>
      <c r="CR16" s="550"/>
      <c r="CS16" s="550"/>
      <c r="CT16" s="550"/>
      <c r="CU16" s="550"/>
      <c r="CV16" s="550"/>
      <c r="CW16" s="550"/>
      <c r="CX16" s="550"/>
      <c r="CY16" s="550"/>
      <c r="CZ16" s="550"/>
      <c r="DA16" s="550"/>
      <c r="DB16" s="550"/>
      <c r="DC16" s="550"/>
      <c r="DD16" s="550"/>
      <c r="DE16" s="550"/>
      <c r="DF16" s="550"/>
      <c r="DG16" s="550"/>
      <c r="DH16" s="550"/>
      <c r="DI16" s="550"/>
      <c r="DJ16" s="550"/>
      <c r="DK16" s="550"/>
      <c r="DL16" s="550"/>
      <c r="DM16" s="550"/>
      <c r="DN16" s="550"/>
      <c r="DO16" s="550"/>
      <c r="DP16" s="550"/>
      <c r="DQ16" s="550"/>
      <c r="DR16" s="550"/>
      <c r="DS16" s="550"/>
      <c r="DT16" s="550"/>
      <c r="DU16" s="550"/>
      <c r="DV16" s="550"/>
      <c r="DW16" s="550"/>
      <c r="DX16" s="550"/>
      <c r="DY16" s="550"/>
      <c r="DZ16" s="550"/>
      <c r="EA16" s="550"/>
      <c r="EB16" s="550"/>
      <c r="EC16" s="550"/>
      <c r="ED16" s="550"/>
      <c r="EE16" s="550"/>
      <c r="EF16" s="550"/>
      <c r="EG16" s="550"/>
      <c r="EH16" s="550"/>
      <c r="EI16" s="550"/>
      <c r="EJ16" s="550"/>
      <c r="EK16" s="550"/>
      <c r="EL16" s="550"/>
      <c r="EM16" s="550"/>
      <c r="EN16" s="550"/>
      <c r="EO16" s="550"/>
      <c r="EP16" s="550"/>
      <c r="EQ16" s="550"/>
      <c r="ER16" s="550"/>
      <c r="ES16" s="550"/>
      <c r="ET16" s="550"/>
      <c r="EU16" s="550"/>
      <c r="EV16" s="550"/>
      <c r="EW16" s="550"/>
      <c r="EX16" s="550"/>
      <c r="EY16" s="550"/>
      <c r="EZ16" s="550"/>
      <c r="FA16" s="550"/>
      <c r="FB16" s="550"/>
      <c r="FC16" s="550"/>
      <c r="FD16" s="550"/>
      <c r="FE16" s="550"/>
      <c r="FF16" s="550"/>
      <c r="FG16" s="550"/>
      <c r="FH16" s="550"/>
      <c r="FI16" s="550"/>
      <c r="FJ16" s="550"/>
      <c r="FK16" s="550"/>
      <c r="FL16" s="550"/>
      <c r="FM16" s="550"/>
      <c r="FN16" s="550"/>
      <c r="FO16" s="550"/>
      <c r="FP16" s="550"/>
      <c r="FQ16" s="550"/>
      <c r="FR16" s="550"/>
      <c r="FS16" s="550"/>
      <c r="FT16" s="550"/>
      <c r="FU16" s="550"/>
      <c r="FV16" s="550"/>
      <c r="FW16" s="550"/>
      <c r="FX16" s="550"/>
      <c r="FY16" s="550"/>
      <c r="FZ16" s="550"/>
      <c r="GA16" s="550"/>
      <c r="GB16" s="550"/>
      <c r="GC16" s="550"/>
      <c r="GD16" s="550"/>
      <c r="GE16" s="550"/>
      <c r="GF16" s="550"/>
      <c r="GG16" s="550"/>
      <c r="GH16" s="550"/>
      <c r="GI16" s="550"/>
      <c r="GJ16" s="550"/>
      <c r="GK16" s="550"/>
      <c r="GL16" s="550"/>
      <c r="GM16" s="550"/>
      <c r="GN16" s="550"/>
      <c r="GO16" s="550"/>
      <c r="GP16" s="550"/>
      <c r="GQ16" s="550"/>
      <c r="GR16" s="550"/>
      <c r="GS16" s="550"/>
      <c r="GT16" s="550"/>
      <c r="GU16" s="550"/>
      <c r="GV16" s="550"/>
      <c r="GW16" s="550"/>
      <c r="GX16" s="550"/>
      <c r="GY16" s="550"/>
      <c r="GZ16" s="550"/>
      <c r="HA16" s="550"/>
      <c r="HB16" s="550"/>
      <c r="HC16" s="550"/>
      <c r="HD16" s="550"/>
      <c r="HE16" s="550"/>
      <c r="HF16" s="550"/>
      <c r="HG16" s="550"/>
      <c r="HH16" s="550"/>
      <c r="HI16" s="550"/>
      <c r="HJ16" s="550"/>
      <c r="HK16" s="550"/>
      <c r="HL16" s="550"/>
      <c r="HM16" s="550"/>
      <c r="HN16" s="550"/>
      <c r="HO16" s="550"/>
      <c r="HP16" s="550"/>
      <c r="HQ16" s="550"/>
      <c r="HR16" s="550"/>
      <c r="HS16" s="550"/>
      <c r="HT16" s="550"/>
      <c r="HU16" s="550"/>
      <c r="HV16" s="550"/>
      <c r="HW16" s="550"/>
    </row>
    <row r="17" spans="1:231" s="552" customFormat="1" ht="19.5">
      <c r="A17" s="642" t="s">
        <v>269</v>
      </c>
      <c r="B17" s="627" t="s">
        <v>393</v>
      </c>
      <c r="C17" s="631"/>
      <c r="D17" s="631">
        <v>3</v>
      </c>
      <c r="E17" s="631"/>
      <c r="F17" s="696"/>
      <c r="G17" s="643">
        <v>4</v>
      </c>
      <c r="H17" s="644">
        <v>120</v>
      </c>
      <c r="I17" s="631">
        <v>60</v>
      </c>
      <c r="J17" s="631">
        <v>15</v>
      </c>
      <c r="K17" s="631">
        <v>45</v>
      </c>
      <c r="L17" s="631"/>
      <c r="M17" s="645">
        <v>60</v>
      </c>
      <c r="N17" s="644"/>
      <c r="O17" s="631"/>
      <c r="P17" s="648"/>
      <c r="Q17" s="647">
        <v>4</v>
      </c>
      <c r="R17" s="631"/>
      <c r="S17" s="648"/>
      <c r="T17" s="647"/>
      <c r="U17" s="631"/>
      <c r="V17" s="648"/>
      <c r="W17" s="647"/>
      <c r="X17" s="631"/>
      <c r="Y17" s="646"/>
      <c r="Z17" s="637"/>
      <c r="AA17" s="551" t="s">
        <v>405</v>
      </c>
      <c r="AB17" s="551" t="s">
        <v>405</v>
      </c>
      <c r="AC17" s="551" t="s">
        <v>405</v>
      </c>
      <c r="AD17" s="551" t="s">
        <v>404</v>
      </c>
      <c r="AE17" s="551" t="s">
        <v>405</v>
      </c>
      <c r="AF17" s="551" t="s">
        <v>405</v>
      </c>
      <c r="AG17" s="551" t="s">
        <v>405</v>
      </c>
      <c r="AH17" s="551" t="s">
        <v>405</v>
      </c>
      <c r="AI17" s="551" t="s">
        <v>405</v>
      </c>
      <c r="AJ17" s="551" t="s">
        <v>405</v>
      </c>
      <c r="AK17" s="551" t="s">
        <v>405</v>
      </c>
      <c r="AL17" s="551" t="s">
        <v>405</v>
      </c>
      <c r="AM17" s="637"/>
      <c r="AN17" s="637"/>
      <c r="AO17" s="637"/>
      <c r="AP17" s="637"/>
      <c r="AQ17" s="637"/>
      <c r="AR17" s="637"/>
      <c r="AS17" s="637"/>
      <c r="AT17" s="637"/>
      <c r="AU17" s="637"/>
      <c r="AV17" s="637"/>
      <c r="AW17" s="637"/>
      <c r="AX17" s="637"/>
      <c r="AY17" s="636"/>
      <c r="AZ17" s="637"/>
      <c r="BA17" s="637"/>
      <c r="BB17" s="637"/>
      <c r="BC17" s="637"/>
      <c r="BD17" s="637"/>
      <c r="BE17" s="637"/>
      <c r="BF17" s="637"/>
      <c r="BG17" s="637"/>
      <c r="BH17" s="637"/>
      <c r="BI17" s="637"/>
      <c r="BJ17" s="637"/>
      <c r="BK17" s="637"/>
      <c r="BL17" s="637"/>
      <c r="BM17" s="637"/>
      <c r="BN17" s="637"/>
      <c r="BO17" s="637"/>
      <c r="BP17" s="637"/>
      <c r="BQ17" s="637"/>
      <c r="BR17" s="637"/>
      <c r="BS17" s="637"/>
      <c r="BT17" s="637"/>
      <c r="BU17" s="637"/>
      <c r="BV17" s="637"/>
      <c r="BW17" s="637"/>
      <c r="BX17" s="637"/>
      <c r="BY17" s="637"/>
      <c r="BZ17" s="637"/>
      <c r="CA17" s="637"/>
      <c r="CB17" s="637"/>
      <c r="CC17" s="637"/>
      <c r="CD17" s="637"/>
      <c r="CE17" s="637"/>
      <c r="CF17" s="637"/>
      <c r="CG17" s="637"/>
      <c r="CH17" s="637"/>
      <c r="CI17" s="637"/>
      <c r="CJ17" s="637"/>
      <c r="CK17" s="637"/>
      <c r="CL17" s="637"/>
      <c r="CM17" s="637"/>
      <c r="CN17" s="637"/>
      <c r="CO17" s="637"/>
      <c r="CP17" s="637"/>
      <c r="CQ17" s="637"/>
      <c r="CR17" s="637"/>
      <c r="CS17" s="637"/>
      <c r="CT17" s="637"/>
      <c r="CU17" s="637"/>
      <c r="CV17" s="637"/>
      <c r="CW17" s="637"/>
      <c r="CX17" s="637"/>
      <c r="CY17" s="637"/>
      <c r="CZ17" s="637"/>
      <c r="DA17" s="637"/>
      <c r="DB17" s="637"/>
      <c r="DC17" s="637"/>
      <c r="DD17" s="637"/>
      <c r="DE17" s="637"/>
      <c r="DF17" s="637"/>
      <c r="DG17" s="637"/>
      <c r="DH17" s="637"/>
      <c r="DI17" s="637"/>
      <c r="DJ17" s="637"/>
      <c r="DK17" s="637"/>
      <c r="DL17" s="637"/>
      <c r="DM17" s="637"/>
      <c r="DN17" s="637"/>
      <c r="DO17" s="637"/>
      <c r="DP17" s="637"/>
      <c r="DQ17" s="637"/>
      <c r="DR17" s="637"/>
      <c r="DS17" s="637"/>
      <c r="DT17" s="637"/>
      <c r="DU17" s="637"/>
      <c r="DV17" s="637"/>
      <c r="DW17" s="637"/>
      <c r="DX17" s="637"/>
      <c r="DY17" s="637"/>
      <c r="DZ17" s="637"/>
      <c r="EA17" s="637"/>
      <c r="EB17" s="637"/>
      <c r="EC17" s="637"/>
      <c r="ED17" s="637"/>
      <c r="EE17" s="637"/>
      <c r="EF17" s="637"/>
      <c r="EG17" s="637"/>
      <c r="EH17" s="637"/>
      <c r="EI17" s="637"/>
      <c r="EJ17" s="637"/>
      <c r="EK17" s="637"/>
      <c r="EL17" s="637"/>
      <c r="EM17" s="637"/>
      <c r="EN17" s="637"/>
      <c r="EO17" s="637"/>
      <c r="EP17" s="637"/>
      <c r="EQ17" s="637"/>
      <c r="ER17" s="637"/>
      <c r="ES17" s="637"/>
      <c r="ET17" s="637"/>
      <c r="EU17" s="637"/>
      <c r="EV17" s="637"/>
      <c r="EW17" s="637"/>
      <c r="EX17" s="637"/>
      <c r="EY17" s="637"/>
      <c r="EZ17" s="637"/>
      <c r="FA17" s="637"/>
      <c r="FB17" s="637"/>
      <c r="FC17" s="637"/>
      <c r="FD17" s="637"/>
      <c r="FE17" s="637"/>
      <c r="FF17" s="637"/>
      <c r="FG17" s="637"/>
      <c r="FH17" s="637"/>
      <c r="FI17" s="637"/>
      <c r="FJ17" s="637"/>
      <c r="FK17" s="637"/>
      <c r="FL17" s="637"/>
      <c r="FM17" s="637"/>
      <c r="FN17" s="637"/>
      <c r="FO17" s="637"/>
      <c r="FP17" s="637"/>
      <c r="FQ17" s="637"/>
      <c r="FR17" s="637"/>
      <c r="FS17" s="637"/>
      <c r="FT17" s="637"/>
      <c r="FU17" s="637"/>
      <c r="FV17" s="637"/>
      <c r="FW17" s="637"/>
      <c r="FX17" s="637"/>
      <c r="FY17" s="637"/>
      <c r="FZ17" s="637"/>
      <c r="GA17" s="637"/>
      <c r="GB17" s="637"/>
      <c r="GC17" s="637"/>
      <c r="GD17" s="637"/>
      <c r="GE17" s="637"/>
      <c r="GF17" s="637"/>
      <c r="GG17" s="637"/>
      <c r="GH17" s="637"/>
      <c r="GI17" s="637"/>
      <c r="GJ17" s="637"/>
      <c r="GK17" s="637"/>
      <c r="GL17" s="637"/>
      <c r="GM17" s="637"/>
      <c r="GN17" s="637"/>
      <c r="GO17" s="637"/>
      <c r="GP17" s="637"/>
      <c r="GQ17" s="637"/>
      <c r="GR17" s="637"/>
      <c r="GS17" s="637"/>
      <c r="GT17" s="637"/>
      <c r="GU17" s="637"/>
      <c r="GV17" s="637"/>
      <c r="GW17" s="637"/>
      <c r="GX17" s="637"/>
      <c r="GY17" s="637"/>
      <c r="GZ17" s="637"/>
      <c r="HA17" s="637"/>
      <c r="HB17" s="637"/>
      <c r="HC17" s="637"/>
      <c r="HD17" s="637"/>
      <c r="HE17" s="637"/>
      <c r="HF17" s="637"/>
      <c r="HG17" s="637"/>
      <c r="HH17" s="637"/>
      <c r="HI17" s="637"/>
      <c r="HJ17" s="637"/>
      <c r="HK17" s="637"/>
      <c r="HL17" s="637"/>
      <c r="HM17" s="637"/>
      <c r="HN17" s="637"/>
      <c r="HO17" s="637"/>
      <c r="HP17" s="637"/>
      <c r="HQ17" s="637"/>
      <c r="HR17" s="637"/>
      <c r="HS17" s="637"/>
      <c r="HT17" s="637"/>
      <c r="HU17" s="637"/>
      <c r="HV17" s="637"/>
      <c r="HW17" s="637"/>
    </row>
    <row r="18" spans="1:231" s="552" customFormat="1" ht="19.5">
      <c r="A18" s="583" t="s">
        <v>272</v>
      </c>
      <c r="B18" s="697" t="s">
        <v>238</v>
      </c>
      <c r="C18" s="585"/>
      <c r="D18" s="585">
        <v>3</v>
      </c>
      <c r="E18" s="585"/>
      <c r="F18" s="586"/>
      <c r="G18" s="587">
        <v>3</v>
      </c>
      <c r="H18" s="588">
        <v>90</v>
      </c>
      <c r="I18" s="585">
        <v>45</v>
      </c>
      <c r="J18" s="585">
        <v>15</v>
      </c>
      <c r="K18" s="585">
        <v>30</v>
      </c>
      <c r="L18" s="585"/>
      <c r="M18" s="589">
        <v>45</v>
      </c>
      <c r="N18" s="588"/>
      <c r="O18" s="585"/>
      <c r="P18" s="591"/>
      <c r="Q18" s="590">
        <v>3</v>
      </c>
      <c r="R18" s="543"/>
      <c r="S18" s="578"/>
      <c r="T18" s="651"/>
      <c r="U18" s="543"/>
      <c r="V18" s="578"/>
      <c r="W18" s="651"/>
      <c r="X18" s="543"/>
      <c r="Y18" s="564"/>
      <c r="Z18" s="550"/>
      <c r="AA18" s="551" t="s">
        <v>405</v>
      </c>
      <c r="AB18" s="551" t="s">
        <v>405</v>
      </c>
      <c r="AC18" s="551" t="s">
        <v>405</v>
      </c>
      <c r="AD18" s="551" t="s">
        <v>404</v>
      </c>
      <c r="AE18" s="551" t="s">
        <v>405</v>
      </c>
      <c r="AF18" s="551" t="s">
        <v>405</v>
      </c>
      <c r="AG18" s="551" t="s">
        <v>405</v>
      </c>
      <c r="AH18" s="551" t="s">
        <v>405</v>
      </c>
      <c r="AI18" s="551" t="s">
        <v>405</v>
      </c>
      <c r="AJ18" s="551" t="s">
        <v>405</v>
      </c>
      <c r="AK18" s="551" t="s">
        <v>405</v>
      </c>
      <c r="AL18" s="551" t="s">
        <v>405</v>
      </c>
      <c r="AM18" s="550"/>
      <c r="AN18" s="550"/>
      <c r="AO18" s="550"/>
      <c r="AP18" s="550"/>
      <c r="AQ18" s="550"/>
      <c r="AR18" s="550"/>
      <c r="AS18" s="550"/>
      <c r="AT18" s="550"/>
      <c r="AU18" s="550"/>
      <c r="AV18" s="550"/>
      <c r="AW18" s="550"/>
      <c r="AX18" s="550"/>
      <c r="AY18" s="551"/>
      <c r="AZ18" s="550"/>
      <c r="BA18" s="550"/>
      <c r="BB18" s="550"/>
      <c r="BC18" s="550"/>
      <c r="BD18" s="550"/>
      <c r="BE18" s="550"/>
      <c r="BF18" s="550"/>
      <c r="BG18" s="550"/>
      <c r="BH18" s="550"/>
      <c r="BI18" s="550"/>
      <c r="BJ18" s="550"/>
      <c r="BK18" s="550"/>
      <c r="BL18" s="550"/>
      <c r="BM18" s="550"/>
      <c r="BN18" s="550"/>
      <c r="BO18" s="550"/>
      <c r="BP18" s="550"/>
      <c r="BQ18" s="550"/>
      <c r="BR18" s="550"/>
      <c r="BS18" s="550"/>
      <c r="BT18" s="550"/>
      <c r="BU18" s="550"/>
      <c r="BV18" s="550"/>
      <c r="BW18" s="550"/>
      <c r="BX18" s="550"/>
      <c r="BY18" s="550"/>
      <c r="BZ18" s="550"/>
      <c r="CA18" s="550"/>
      <c r="CB18" s="550"/>
      <c r="CC18" s="550"/>
      <c r="CD18" s="550"/>
      <c r="CE18" s="550"/>
      <c r="CF18" s="550"/>
      <c r="CG18" s="550"/>
      <c r="CH18" s="550"/>
      <c r="CI18" s="550"/>
      <c r="CJ18" s="550"/>
      <c r="CK18" s="550"/>
      <c r="CL18" s="550"/>
      <c r="CM18" s="550"/>
      <c r="CN18" s="550"/>
      <c r="CO18" s="550"/>
      <c r="CP18" s="550"/>
      <c r="CQ18" s="550"/>
      <c r="CR18" s="550"/>
      <c r="CS18" s="550"/>
      <c r="CT18" s="550"/>
      <c r="CU18" s="550"/>
      <c r="CV18" s="550"/>
      <c r="CW18" s="550"/>
      <c r="CX18" s="550"/>
      <c r="CY18" s="550"/>
      <c r="CZ18" s="550"/>
      <c r="DA18" s="550"/>
      <c r="DB18" s="550"/>
      <c r="DC18" s="550"/>
      <c r="DD18" s="550"/>
      <c r="DE18" s="550"/>
      <c r="DF18" s="550"/>
      <c r="DG18" s="550"/>
      <c r="DH18" s="550"/>
      <c r="DI18" s="550"/>
      <c r="DJ18" s="550"/>
      <c r="DK18" s="550"/>
      <c r="DL18" s="550"/>
      <c r="DM18" s="550"/>
      <c r="DN18" s="550"/>
      <c r="DO18" s="550"/>
      <c r="DP18" s="550"/>
      <c r="DQ18" s="550"/>
      <c r="DR18" s="550"/>
      <c r="DS18" s="550"/>
      <c r="DT18" s="550"/>
      <c r="DU18" s="550"/>
      <c r="DV18" s="550"/>
      <c r="DW18" s="550"/>
      <c r="DX18" s="550"/>
      <c r="DY18" s="550"/>
      <c r="DZ18" s="550"/>
      <c r="EA18" s="550"/>
      <c r="EB18" s="550"/>
      <c r="EC18" s="550"/>
      <c r="ED18" s="550"/>
      <c r="EE18" s="550"/>
      <c r="EF18" s="550"/>
      <c r="EG18" s="550"/>
      <c r="EH18" s="550"/>
      <c r="EI18" s="550"/>
      <c r="EJ18" s="550"/>
      <c r="EK18" s="550"/>
      <c r="EL18" s="550"/>
      <c r="EM18" s="550"/>
      <c r="EN18" s="550"/>
      <c r="EO18" s="550"/>
      <c r="EP18" s="550"/>
      <c r="EQ18" s="550"/>
      <c r="ER18" s="550"/>
      <c r="ES18" s="550"/>
      <c r="ET18" s="550"/>
      <c r="EU18" s="550"/>
      <c r="EV18" s="550"/>
      <c r="EW18" s="550"/>
      <c r="EX18" s="550"/>
      <c r="EY18" s="550"/>
      <c r="EZ18" s="550"/>
      <c r="FA18" s="550"/>
      <c r="FB18" s="550"/>
      <c r="FC18" s="550"/>
      <c r="FD18" s="550"/>
      <c r="FE18" s="550"/>
      <c r="FF18" s="550"/>
      <c r="FG18" s="550"/>
      <c r="FH18" s="550"/>
      <c r="FI18" s="550"/>
      <c r="FJ18" s="550"/>
      <c r="FK18" s="550"/>
      <c r="FL18" s="550"/>
      <c r="FM18" s="550"/>
      <c r="FN18" s="550"/>
      <c r="FO18" s="550"/>
      <c r="FP18" s="550"/>
      <c r="FQ18" s="550"/>
      <c r="FR18" s="550"/>
      <c r="FS18" s="550"/>
      <c r="FT18" s="550"/>
      <c r="FU18" s="550"/>
      <c r="FV18" s="550"/>
      <c r="FW18" s="550"/>
      <c r="FX18" s="550"/>
      <c r="FY18" s="550"/>
      <c r="FZ18" s="550"/>
      <c r="GA18" s="550"/>
      <c r="GB18" s="550"/>
      <c r="GC18" s="550"/>
      <c r="GD18" s="550"/>
      <c r="GE18" s="550"/>
      <c r="GF18" s="550"/>
      <c r="GG18" s="550"/>
      <c r="GH18" s="550"/>
      <c r="GI18" s="550"/>
      <c r="GJ18" s="550"/>
      <c r="GK18" s="550"/>
      <c r="GL18" s="550"/>
      <c r="GM18" s="550"/>
      <c r="GN18" s="550"/>
      <c r="GO18" s="550"/>
      <c r="GP18" s="550"/>
      <c r="GQ18" s="550"/>
      <c r="GR18" s="550"/>
      <c r="GS18" s="550"/>
      <c r="GT18" s="550"/>
      <c r="GU18" s="550"/>
      <c r="GV18" s="550"/>
      <c r="GW18" s="550"/>
      <c r="GX18" s="550"/>
      <c r="GY18" s="550"/>
      <c r="GZ18" s="550"/>
      <c r="HA18" s="550"/>
      <c r="HB18" s="550"/>
      <c r="HC18" s="550"/>
      <c r="HD18" s="550"/>
      <c r="HE18" s="550"/>
      <c r="HF18" s="550"/>
      <c r="HG18" s="550"/>
      <c r="HH18" s="550"/>
      <c r="HI18" s="550"/>
      <c r="HJ18" s="550"/>
      <c r="HK18" s="550"/>
      <c r="HL18" s="550"/>
      <c r="HM18" s="550"/>
      <c r="HN18" s="550"/>
      <c r="HO18" s="550"/>
      <c r="HP18" s="550"/>
      <c r="HQ18" s="550"/>
      <c r="HR18" s="550"/>
      <c r="HS18" s="550"/>
      <c r="HT18" s="550"/>
      <c r="HU18" s="550"/>
      <c r="HV18" s="550"/>
      <c r="HW18" s="550"/>
    </row>
    <row r="19" spans="1:51" s="552" customFormat="1" ht="18.75">
      <c r="A19" s="353"/>
      <c r="B19" s="594" t="s">
        <v>265</v>
      </c>
      <c r="C19" s="595">
        <v>3</v>
      </c>
      <c r="D19" s="596">
        <v>6</v>
      </c>
      <c r="E19" s="596"/>
      <c r="F19" s="595"/>
      <c r="G19" s="595"/>
      <c r="H19" s="595"/>
      <c r="I19" s="594"/>
      <c r="J19" s="594"/>
      <c r="K19" s="594"/>
      <c r="L19" s="594"/>
      <c r="M19" s="594"/>
      <c r="N19" s="594"/>
      <c r="O19" s="594"/>
      <c r="P19" s="594"/>
      <c r="Q19" s="594">
        <f>SUM(Q9:Q18)</f>
        <v>28</v>
      </c>
      <c r="AY19" s="594"/>
    </row>
  </sheetData>
  <sheetProtection selectLockedCells="1" selectUnlockedCells="1"/>
  <mergeCells count="30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Y2:AY7"/>
    <mergeCell ref="AO7:AQ7"/>
    <mergeCell ref="AR7:AT7"/>
    <mergeCell ref="AU7:AW7"/>
    <mergeCell ref="F5:F7"/>
    <mergeCell ref="J5:J7"/>
    <mergeCell ref="K5:K7"/>
    <mergeCell ref="L5:L7"/>
    <mergeCell ref="N6:Y6"/>
    <mergeCell ref="AL7:AN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8"/>
  <sheetViews>
    <sheetView view="pageBreakPreview" zoomScale="70" zoomScaleNormal="50" zoomScaleSheetLayoutView="70" zoomScalePageLayoutView="0" workbookViewId="0" topLeftCell="A1">
      <selection activeCell="B17" sqref="B17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hidden="1" customWidth="1"/>
    <col min="8" max="8" width="10.375" style="11" hidden="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hidden="1" customWidth="1"/>
    <col min="14" max="14" width="5.875" style="10" hidden="1" customWidth="1"/>
    <col min="15" max="16" width="6.25390625" style="10" hidden="1" customWidth="1"/>
    <col min="17" max="17" width="7.625" style="10" hidden="1" customWidth="1"/>
    <col min="18" max="18" width="20.00390625" style="10" customWidth="1"/>
    <col min="19" max="21" width="6.25390625" style="10" hidden="1" customWidth="1"/>
    <col min="22" max="22" width="7.625" style="10" hidden="1" customWidth="1"/>
    <col min="23" max="25" width="6.25390625" style="10" hidden="1" customWidth="1"/>
    <col min="26" max="26" width="8.75390625" style="10" hidden="1" customWidth="1"/>
    <col min="27" max="27" width="10.25390625" style="10" hidden="1" customWidth="1"/>
    <col min="28" max="50" width="0" style="10" hidden="1" customWidth="1"/>
    <col min="51" max="51" width="33.375" style="10" customWidth="1"/>
    <col min="52" max="16384" width="9.125" style="10" customWidth="1"/>
  </cols>
  <sheetData>
    <row r="1" spans="1:25" s="13" customFormat="1" ht="18.75">
      <c r="A1" s="1096" t="s">
        <v>412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8"/>
    </row>
    <row r="2" spans="1:51" s="13" customFormat="1" ht="12.75" customHeight="1">
      <c r="A2" s="1136" t="s">
        <v>32</v>
      </c>
      <c r="B2" s="1134" t="s">
        <v>101</v>
      </c>
      <c r="C2" s="1137" t="s">
        <v>355</v>
      </c>
      <c r="D2" s="1137"/>
      <c r="E2" s="1135"/>
      <c r="F2" s="1135"/>
      <c r="G2" s="1132" t="s">
        <v>102</v>
      </c>
      <c r="H2" s="1134" t="s">
        <v>108</v>
      </c>
      <c r="I2" s="1134"/>
      <c r="J2" s="1134"/>
      <c r="K2" s="1134"/>
      <c r="L2" s="1134"/>
      <c r="M2" s="1135"/>
      <c r="N2" s="1126"/>
      <c r="O2" s="1126"/>
      <c r="P2" s="1126"/>
      <c r="Q2" s="1126"/>
      <c r="R2" s="1126"/>
      <c r="S2" s="1126"/>
      <c r="T2" s="1126"/>
      <c r="U2" s="1126"/>
      <c r="V2" s="1126"/>
      <c r="W2" s="1126"/>
      <c r="X2" s="1126"/>
      <c r="Y2" s="1126"/>
      <c r="Z2" s="531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1126" t="s">
        <v>406</v>
      </c>
    </row>
    <row r="3" spans="1:51" s="13" customFormat="1" ht="12.75" customHeight="1">
      <c r="A3" s="1136"/>
      <c r="B3" s="1134"/>
      <c r="C3" s="1137"/>
      <c r="D3" s="1137"/>
      <c r="E3" s="1135"/>
      <c r="F3" s="1135"/>
      <c r="G3" s="1132"/>
      <c r="H3" s="1132" t="s">
        <v>109</v>
      </c>
      <c r="I3" s="1126" t="s">
        <v>112</v>
      </c>
      <c r="J3" s="1126"/>
      <c r="K3" s="1126"/>
      <c r="L3" s="1126"/>
      <c r="M3" s="1132" t="s">
        <v>115</v>
      </c>
      <c r="N3" s="1126" t="s">
        <v>34</v>
      </c>
      <c r="O3" s="1126"/>
      <c r="P3" s="1126"/>
      <c r="Q3" s="1126" t="s">
        <v>35</v>
      </c>
      <c r="R3" s="1126"/>
      <c r="S3" s="1126"/>
      <c r="T3" s="1126" t="s">
        <v>36</v>
      </c>
      <c r="U3" s="1126"/>
      <c r="V3" s="1126"/>
      <c r="W3" s="1126" t="s">
        <v>37</v>
      </c>
      <c r="X3" s="1126"/>
      <c r="Y3" s="112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1126"/>
    </row>
    <row r="4" spans="1:51" s="13" customFormat="1" ht="18.75" customHeight="1">
      <c r="A4" s="1136"/>
      <c r="B4" s="1134"/>
      <c r="C4" s="1132" t="s">
        <v>103</v>
      </c>
      <c r="D4" s="1132" t="s">
        <v>104</v>
      </c>
      <c r="E4" s="1134" t="s">
        <v>105</v>
      </c>
      <c r="F4" s="1135"/>
      <c r="G4" s="1132"/>
      <c r="H4" s="1132"/>
      <c r="I4" s="1132" t="s">
        <v>110</v>
      </c>
      <c r="J4" s="1134" t="s">
        <v>111</v>
      </c>
      <c r="K4" s="1135"/>
      <c r="L4" s="1135"/>
      <c r="M4" s="1132"/>
      <c r="N4" s="1126"/>
      <c r="O4" s="1126"/>
      <c r="P4" s="1126"/>
      <c r="Q4" s="1126"/>
      <c r="R4" s="1126"/>
      <c r="S4" s="1126"/>
      <c r="T4" s="1126"/>
      <c r="U4" s="1126"/>
      <c r="V4" s="1126"/>
      <c r="W4" s="1126"/>
      <c r="X4" s="1126"/>
      <c r="Y4" s="112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1126"/>
    </row>
    <row r="5" spans="1:51" s="13" customFormat="1" ht="15.75">
      <c r="A5" s="1136"/>
      <c r="B5" s="1134"/>
      <c r="C5" s="1132"/>
      <c r="D5" s="1132"/>
      <c r="E5" s="1132" t="s">
        <v>106</v>
      </c>
      <c r="F5" s="1132" t="s">
        <v>107</v>
      </c>
      <c r="G5" s="1132"/>
      <c r="H5" s="1132"/>
      <c r="I5" s="1132"/>
      <c r="J5" s="1132" t="s">
        <v>33</v>
      </c>
      <c r="K5" s="1132" t="s">
        <v>113</v>
      </c>
      <c r="L5" s="1132" t="s">
        <v>114</v>
      </c>
      <c r="M5" s="1132"/>
      <c r="N5" s="702">
        <v>1</v>
      </c>
      <c r="O5" s="702" t="s">
        <v>360</v>
      </c>
      <c r="P5" s="702" t="s">
        <v>356</v>
      </c>
      <c r="Q5" s="702">
        <v>3</v>
      </c>
      <c r="R5" s="702" t="s">
        <v>359</v>
      </c>
      <c r="S5" s="702" t="s">
        <v>361</v>
      </c>
      <c r="T5" s="702">
        <v>5</v>
      </c>
      <c r="U5" s="702" t="s">
        <v>362</v>
      </c>
      <c r="V5" s="702" t="s">
        <v>363</v>
      </c>
      <c r="W5" s="702">
        <v>7</v>
      </c>
      <c r="X5" s="702" t="s">
        <v>364</v>
      </c>
      <c r="Y5" s="702" t="s">
        <v>358</v>
      </c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1126"/>
    </row>
    <row r="6" spans="1:51" s="13" customFormat="1" ht="21" customHeight="1">
      <c r="A6" s="1136"/>
      <c r="B6" s="1134"/>
      <c r="C6" s="1132"/>
      <c r="D6" s="1132"/>
      <c r="E6" s="1133"/>
      <c r="F6" s="1133"/>
      <c r="G6" s="1132"/>
      <c r="H6" s="1132"/>
      <c r="I6" s="1132"/>
      <c r="J6" s="1133"/>
      <c r="K6" s="1133"/>
      <c r="L6" s="1133"/>
      <c r="M6" s="1132"/>
      <c r="N6" s="1126"/>
      <c r="O6" s="1126"/>
      <c r="P6" s="1126"/>
      <c r="Q6" s="1126"/>
      <c r="R6" s="1126"/>
      <c r="S6" s="1126"/>
      <c r="T6" s="1126"/>
      <c r="U6" s="1126"/>
      <c r="V6" s="1126"/>
      <c r="W6" s="1126"/>
      <c r="X6" s="1126"/>
      <c r="Y6" s="112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1126"/>
    </row>
    <row r="7" spans="1:51" s="13" customFormat="1" ht="36.75" customHeight="1">
      <c r="A7" s="1136"/>
      <c r="B7" s="1134"/>
      <c r="C7" s="1132"/>
      <c r="D7" s="1132"/>
      <c r="E7" s="1133"/>
      <c r="F7" s="1133"/>
      <c r="G7" s="1132"/>
      <c r="H7" s="1132"/>
      <c r="I7" s="1132"/>
      <c r="J7" s="1133"/>
      <c r="K7" s="1133"/>
      <c r="L7" s="1133"/>
      <c r="M7" s="1132"/>
      <c r="N7" s="703"/>
      <c r="O7" s="703">
        <v>9</v>
      </c>
      <c r="P7" s="703">
        <v>9</v>
      </c>
      <c r="Q7" s="703">
        <v>15</v>
      </c>
      <c r="R7" s="703"/>
      <c r="S7" s="703">
        <v>9</v>
      </c>
      <c r="T7" s="703">
        <v>15</v>
      </c>
      <c r="U7" s="703">
        <v>9</v>
      </c>
      <c r="V7" s="703">
        <v>9</v>
      </c>
      <c r="W7" s="703">
        <v>15</v>
      </c>
      <c r="X7" s="703">
        <v>9</v>
      </c>
      <c r="Y7" s="703">
        <v>8</v>
      </c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4"/>
      <c r="AL7" s="996" t="s">
        <v>34</v>
      </c>
      <c r="AM7" s="996"/>
      <c r="AN7" s="996"/>
      <c r="AO7" s="996" t="s">
        <v>35</v>
      </c>
      <c r="AP7" s="996"/>
      <c r="AQ7" s="996"/>
      <c r="AR7" s="996" t="s">
        <v>36</v>
      </c>
      <c r="AS7" s="996"/>
      <c r="AT7" s="996"/>
      <c r="AU7" s="996" t="s">
        <v>37</v>
      </c>
      <c r="AV7" s="996"/>
      <c r="AW7" s="996"/>
      <c r="AX7" s="436"/>
      <c r="AY7" s="1126"/>
    </row>
    <row r="8" spans="1:231" s="552" customFormat="1" ht="37.5">
      <c r="A8" s="713" t="s">
        <v>302</v>
      </c>
      <c r="B8" s="714" t="s">
        <v>303</v>
      </c>
      <c r="C8" s="622"/>
      <c r="D8" s="715" t="s">
        <v>357</v>
      </c>
      <c r="E8" s="715"/>
      <c r="F8" s="716"/>
      <c r="G8" s="717"/>
      <c r="H8" s="622"/>
      <c r="I8" s="622"/>
      <c r="J8" s="622"/>
      <c r="K8" s="622"/>
      <c r="L8" s="622"/>
      <c r="M8" s="622"/>
      <c r="N8" s="622"/>
      <c r="O8" s="622"/>
      <c r="P8" s="622"/>
      <c r="Q8" s="622" t="s">
        <v>304</v>
      </c>
      <c r="R8" s="622" t="s">
        <v>304</v>
      </c>
      <c r="S8" s="622" t="s">
        <v>304</v>
      </c>
      <c r="T8" s="622" t="s">
        <v>304</v>
      </c>
      <c r="U8" s="622" t="s">
        <v>304</v>
      </c>
      <c r="V8" s="622" t="s">
        <v>304</v>
      </c>
      <c r="W8" s="622" t="s">
        <v>304</v>
      </c>
      <c r="X8" s="622" t="s">
        <v>304</v>
      </c>
      <c r="Y8" s="622"/>
      <c r="Z8" s="665"/>
      <c r="AA8" s="551" t="s">
        <v>405</v>
      </c>
      <c r="AB8" s="551" t="s">
        <v>405</v>
      </c>
      <c r="AC8" s="551" t="s">
        <v>405</v>
      </c>
      <c r="AD8" s="551" t="s">
        <v>404</v>
      </c>
      <c r="AE8" s="551" t="s">
        <v>404</v>
      </c>
      <c r="AF8" s="551" t="s">
        <v>404</v>
      </c>
      <c r="AG8" s="551" t="s">
        <v>404</v>
      </c>
      <c r="AH8" s="551" t="s">
        <v>404</v>
      </c>
      <c r="AI8" s="551" t="s">
        <v>404</v>
      </c>
      <c r="AJ8" s="551" t="s">
        <v>404</v>
      </c>
      <c r="AK8" s="551" t="s">
        <v>404</v>
      </c>
      <c r="AL8" s="551" t="s">
        <v>405</v>
      </c>
      <c r="AM8" s="665"/>
      <c r="AN8" s="665"/>
      <c r="AO8" s="665"/>
      <c r="AP8" s="665"/>
      <c r="AQ8" s="665"/>
      <c r="AR8" s="665"/>
      <c r="AS8" s="665"/>
      <c r="AT8" s="665"/>
      <c r="AU8" s="665"/>
      <c r="AV8" s="665"/>
      <c r="AW8" s="665"/>
      <c r="AX8" s="665"/>
      <c r="AY8" s="665"/>
      <c r="AZ8" s="664"/>
      <c r="BA8" s="664"/>
      <c r="BB8" s="664"/>
      <c r="BC8" s="664"/>
      <c r="BD8" s="664"/>
      <c r="BE8" s="664"/>
      <c r="BF8" s="664"/>
      <c r="BG8" s="664"/>
      <c r="BH8" s="664"/>
      <c r="BI8" s="664"/>
      <c r="BJ8" s="664"/>
      <c r="BK8" s="664"/>
      <c r="BL8" s="664"/>
      <c r="BM8" s="664"/>
      <c r="BN8" s="664"/>
      <c r="BO8" s="664"/>
      <c r="BP8" s="664"/>
      <c r="BQ8" s="664"/>
      <c r="BR8" s="664"/>
      <c r="BS8" s="664"/>
      <c r="BT8" s="664"/>
      <c r="BU8" s="664"/>
      <c r="BV8" s="664"/>
      <c r="BW8" s="664"/>
      <c r="BX8" s="664"/>
      <c r="BY8" s="664"/>
      <c r="BZ8" s="664"/>
      <c r="CA8" s="664"/>
      <c r="CB8" s="664"/>
      <c r="CC8" s="664"/>
      <c r="CD8" s="664"/>
      <c r="CE8" s="664"/>
      <c r="CF8" s="664"/>
      <c r="CG8" s="664"/>
      <c r="CH8" s="664"/>
      <c r="CI8" s="664"/>
      <c r="CJ8" s="664"/>
      <c r="CK8" s="664"/>
      <c r="CL8" s="664"/>
      <c r="CM8" s="664"/>
      <c r="CN8" s="664"/>
      <c r="CO8" s="664"/>
      <c r="CP8" s="664"/>
      <c r="CQ8" s="664"/>
      <c r="CR8" s="664"/>
      <c r="CS8" s="664"/>
      <c r="CT8" s="664"/>
      <c r="CU8" s="664"/>
      <c r="CV8" s="664"/>
      <c r="CW8" s="664"/>
      <c r="CX8" s="664"/>
      <c r="CY8" s="664"/>
      <c r="CZ8" s="664"/>
      <c r="DA8" s="664"/>
      <c r="DB8" s="664"/>
      <c r="DC8" s="664"/>
      <c r="DD8" s="664"/>
      <c r="DE8" s="664"/>
      <c r="DF8" s="664"/>
      <c r="DG8" s="664"/>
      <c r="DH8" s="664"/>
      <c r="DI8" s="664"/>
      <c r="DJ8" s="664"/>
      <c r="DK8" s="664"/>
      <c r="DL8" s="664"/>
      <c r="DM8" s="664"/>
      <c r="DN8" s="664"/>
      <c r="DO8" s="664"/>
      <c r="DP8" s="664"/>
      <c r="DQ8" s="664"/>
      <c r="DR8" s="664"/>
      <c r="DS8" s="664"/>
      <c r="DT8" s="664"/>
      <c r="DU8" s="664"/>
      <c r="DV8" s="664"/>
      <c r="DW8" s="664"/>
      <c r="DX8" s="664"/>
      <c r="DY8" s="664"/>
      <c r="DZ8" s="664"/>
      <c r="EA8" s="664"/>
      <c r="EB8" s="664"/>
      <c r="EC8" s="664"/>
      <c r="ED8" s="664"/>
      <c r="EE8" s="664"/>
      <c r="EF8" s="664"/>
      <c r="EG8" s="664"/>
      <c r="EH8" s="664"/>
      <c r="EI8" s="664"/>
      <c r="EJ8" s="664"/>
      <c r="EK8" s="664"/>
      <c r="EL8" s="664"/>
      <c r="EM8" s="664"/>
      <c r="EN8" s="664"/>
      <c r="EO8" s="664"/>
      <c r="EP8" s="664"/>
      <c r="EQ8" s="664"/>
      <c r="ER8" s="664"/>
      <c r="ES8" s="664"/>
      <c r="ET8" s="664"/>
      <c r="EU8" s="664"/>
      <c r="EV8" s="664"/>
      <c r="EW8" s="664"/>
      <c r="EX8" s="664"/>
      <c r="EY8" s="664"/>
      <c r="EZ8" s="664"/>
      <c r="FA8" s="664"/>
      <c r="FB8" s="664"/>
      <c r="FC8" s="664"/>
      <c r="FD8" s="664"/>
      <c r="FE8" s="664"/>
      <c r="FF8" s="664"/>
      <c r="FG8" s="664"/>
      <c r="FH8" s="664"/>
      <c r="FI8" s="664"/>
      <c r="FJ8" s="664"/>
      <c r="FK8" s="664"/>
      <c r="FL8" s="664"/>
      <c r="FM8" s="664"/>
      <c r="FN8" s="664"/>
      <c r="FO8" s="664"/>
      <c r="FP8" s="664"/>
      <c r="FQ8" s="664"/>
      <c r="FR8" s="664"/>
      <c r="FS8" s="664"/>
      <c r="FT8" s="664"/>
      <c r="FU8" s="664"/>
      <c r="FV8" s="664"/>
      <c r="FW8" s="664"/>
      <c r="FX8" s="664"/>
      <c r="FY8" s="664"/>
      <c r="FZ8" s="664"/>
      <c r="GA8" s="664"/>
      <c r="GB8" s="664"/>
      <c r="GC8" s="664"/>
      <c r="GD8" s="664"/>
      <c r="GE8" s="664"/>
      <c r="GF8" s="664"/>
      <c r="GG8" s="664"/>
      <c r="GH8" s="664"/>
      <c r="GI8" s="664"/>
      <c r="GJ8" s="664"/>
      <c r="GK8" s="664"/>
      <c r="GL8" s="664"/>
      <c r="GM8" s="664"/>
      <c r="GN8" s="664"/>
      <c r="GO8" s="664"/>
      <c r="GP8" s="664"/>
      <c r="GQ8" s="664"/>
      <c r="GR8" s="664"/>
      <c r="GS8" s="664"/>
      <c r="GT8" s="664"/>
      <c r="GU8" s="664"/>
      <c r="GV8" s="664"/>
      <c r="GW8" s="664"/>
      <c r="GX8" s="664"/>
      <c r="GY8" s="664"/>
      <c r="GZ8" s="664"/>
      <c r="HA8" s="664"/>
      <c r="HB8" s="664"/>
      <c r="HC8" s="664"/>
      <c r="HD8" s="664"/>
      <c r="HE8" s="664"/>
      <c r="HF8" s="664"/>
      <c r="HG8" s="664"/>
      <c r="HH8" s="664"/>
      <c r="HI8" s="664"/>
      <c r="HJ8" s="664"/>
      <c r="HK8" s="664"/>
      <c r="HL8" s="664"/>
      <c r="HM8" s="664"/>
      <c r="HN8" s="664"/>
      <c r="HO8" s="664"/>
      <c r="HP8" s="664"/>
      <c r="HQ8" s="664"/>
      <c r="HR8" s="664"/>
      <c r="HS8" s="664"/>
      <c r="HT8" s="664"/>
      <c r="HU8" s="664"/>
      <c r="HV8" s="664"/>
      <c r="HW8" s="664"/>
    </row>
    <row r="9" spans="1:231" s="552" customFormat="1" ht="18.75">
      <c r="A9" s="617" t="s">
        <v>127</v>
      </c>
      <c r="B9" s="616" t="s">
        <v>41</v>
      </c>
      <c r="C9" s="543"/>
      <c r="D9" s="543" t="s">
        <v>359</v>
      </c>
      <c r="E9" s="543"/>
      <c r="F9" s="718"/>
      <c r="G9" s="719">
        <v>3</v>
      </c>
      <c r="H9" s="720">
        <v>90</v>
      </c>
      <c r="I9" s="543">
        <v>30</v>
      </c>
      <c r="J9" s="720">
        <v>20</v>
      </c>
      <c r="K9" s="720"/>
      <c r="L9" s="720">
        <v>10</v>
      </c>
      <c r="M9" s="720">
        <v>60</v>
      </c>
      <c r="N9" s="577"/>
      <c r="O9" s="577"/>
      <c r="P9" s="577"/>
      <c r="Q9" s="620"/>
      <c r="R9" s="577">
        <v>3</v>
      </c>
      <c r="S9" s="577"/>
      <c r="T9" s="543"/>
      <c r="U9" s="543"/>
      <c r="V9" s="543"/>
      <c r="W9" s="543"/>
      <c r="X9" s="543"/>
      <c r="Y9" s="543"/>
      <c r="Z9" s="551"/>
      <c r="AA9" s="551" t="s">
        <v>405</v>
      </c>
      <c r="AB9" s="551" t="s">
        <v>405</v>
      </c>
      <c r="AC9" s="551" t="s">
        <v>405</v>
      </c>
      <c r="AD9" s="551" t="s">
        <v>405</v>
      </c>
      <c r="AE9" s="551" t="s">
        <v>404</v>
      </c>
      <c r="AF9" s="551" t="s">
        <v>405</v>
      </c>
      <c r="AG9" s="551" t="s">
        <v>405</v>
      </c>
      <c r="AH9" s="551" t="s">
        <v>405</v>
      </c>
      <c r="AI9" s="551" t="s">
        <v>405</v>
      </c>
      <c r="AJ9" s="551" t="s">
        <v>405</v>
      </c>
      <c r="AK9" s="551" t="s">
        <v>405</v>
      </c>
      <c r="AL9" s="551" t="s">
        <v>405</v>
      </c>
      <c r="AM9" s="551"/>
      <c r="AN9" s="551"/>
      <c r="AO9" s="551"/>
      <c r="AP9" s="551"/>
      <c r="AQ9" s="551"/>
      <c r="AR9" s="551"/>
      <c r="AS9" s="551"/>
      <c r="AT9" s="551"/>
      <c r="AU9" s="551"/>
      <c r="AV9" s="551"/>
      <c r="AW9" s="551"/>
      <c r="AX9" s="551"/>
      <c r="AY9" s="551"/>
      <c r="AZ9" s="550"/>
      <c r="BA9" s="550"/>
      <c r="BB9" s="550"/>
      <c r="BC9" s="550"/>
      <c r="BD9" s="550"/>
      <c r="BE9" s="550"/>
      <c r="BF9" s="550"/>
      <c r="BG9" s="550"/>
      <c r="BH9" s="550"/>
      <c r="BI9" s="550"/>
      <c r="BJ9" s="550"/>
      <c r="BK9" s="550"/>
      <c r="BL9" s="550"/>
      <c r="BM9" s="550"/>
      <c r="BN9" s="550"/>
      <c r="BO9" s="550"/>
      <c r="BP9" s="550"/>
      <c r="BQ9" s="550"/>
      <c r="BR9" s="550"/>
      <c r="BS9" s="550"/>
      <c r="BT9" s="550"/>
      <c r="BU9" s="550"/>
      <c r="BV9" s="550"/>
      <c r="BW9" s="550"/>
      <c r="BX9" s="550"/>
      <c r="BY9" s="550"/>
      <c r="BZ9" s="550"/>
      <c r="CA9" s="550"/>
      <c r="CB9" s="550"/>
      <c r="CC9" s="550"/>
      <c r="CD9" s="550"/>
      <c r="CE9" s="550"/>
      <c r="CF9" s="550"/>
      <c r="CG9" s="550"/>
      <c r="CH9" s="550"/>
      <c r="CI9" s="550"/>
      <c r="CJ9" s="550"/>
      <c r="CK9" s="550"/>
      <c r="CL9" s="550"/>
      <c r="CM9" s="550"/>
      <c r="CN9" s="550"/>
      <c r="CO9" s="550"/>
      <c r="CP9" s="550"/>
      <c r="CQ9" s="550"/>
      <c r="CR9" s="550"/>
      <c r="CS9" s="550"/>
      <c r="CT9" s="550"/>
      <c r="CU9" s="550"/>
      <c r="CV9" s="550"/>
      <c r="CW9" s="550"/>
      <c r="CX9" s="550"/>
      <c r="CY9" s="550"/>
      <c r="CZ9" s="550"/>
      <c r="DA9" s="550"/>
      <c r="DB9" s="550"/>
      <c r="DC9" s="550"/>
      <c r="DD9" s="550"/>
      <c r="DE9" s="550"/>
      <c r="DF9" s="550"/>
      <c r="DG9" s="550"/>
      <c r="DH9" s="550"/>
      <c r="DI9" s="550"/>
      <c r="DJ9" s="550"/>
      <c r="DK9" s="550"/>
      <c r="DL9" s="550"/>
      <c r="DM9" s="550"/>
      <c r="DN9" s="550"/>
      <c r="DO9" s="550"/>
      <c r="DP9" s="550"/>
      <c r="DQ9" s="550"/>
      <c r="DR9" s="550"/>
      <c r="DS9" s="550"/>
      <c r="DT9" s="550"/>
      <c r="DU9" s="550"/>
      <c r="DV9" s="550"/>
      <c r="DW9" s="550"/>
      <c r="DX9" s="550"/>
      <c r="DY9" s="550"/>
      <c r="DZ9" s="550"/>
      <c r="EA9" s="550"/>
      <c r="EB9" s="550"/>
      <c r="EC9" s="550"/>
      <c r="ED9" s="550"/>
      <c r="EE9" s="550"/>
      <c r="EF9" s="550"/>
      <c r="EG9" s="550"/>
      <c r="EH9" s="550"/>
      <c r="EI9" s="550"/>
      <c r="EJ9" s="550"/>
      <c r="EK9" s="550"/>
      <c r="EL9" s="550"/>
      <c r="EM9" s="550"/>
      <c r="EN9" s="550"/>
      <c r="EO9" s="550"/>
      <c r="EP9" s="550"/>
      <c r="EQ9" s="550"/>
      <c r="ER9" s="550"/>
      <c r="ES9" s="550"/>
      <c r="ET9" s="550"/>
      <c r="EU9" s="550"/>
      <c r="EV9" s="550"/>
      <c r="EW9" s="550"/>
      <c r="EX9" s="550"/>
      <c r="EY9" s="550"/>
      <c r="EZ9" s="550"/>
      <c r="FA9" s="550"/>
      <c r="FB9" s="550"/>
      <c r="FC9" s="550"/>
      <c r="FD9" s="550"/>
      <c r="FE9" s="550"/>
      <c r="FF9" s="550"/>
      <c r="FG9" s="550"/>
      <c r="FH9" s="550"/>
      <c r="FI9" s="550"/>
      <c r="FJ9" s="550"/>
      <c r="FK9" s="550"/>
      <c r="FL9" s="550"/>
      <c r="FM9" s="550"/>
      <c r="FN9" s="550"/>
      <c r="FO9" s="550"/>
      <c r="FP9" s="550"/>
      <c r="FQ9" s="550"/>
      <c r="FR9" s="550"/>
      <c r="FS9" s="550"/>
      <c r="FT9" s="550"/>
      <c r="FU9" s="550"/>
      <c r="FV9" s="550"/>
      <c r="FW9" s="550"/>
      <c r="FX9" s="550"/>
      <c r="FY9" s="550"/>
      <c r="FZ9" s="550"/>
      <c r="GA9" s="550"/>
      <c r="GB9" s="550"/>
      <c r="GC9" s="550"/>
      <c r="GD9" s="550"/>
      <c r="GE9" s="550"/>
      <c r="GF9" s="550"/>
      <c r="GG9" s="550"/>
      <c r="GH9" s="550"/>
      <c r="GI9" s="550"/>
      <c r="GJ9" s="550"/>
      <c r="GK9" s="550"/>
      <c r="GL9" s="550"/>
      <c r="GM9" s="550"/>
      <c r="GN9" s="550"/>
      <c r="GO9" s="550"/>
      <c r="GP9" s="550"/>
      <c r="GQ9" s="550"/>
      <c r="GR9" s="550"/>
      <c r="GS9" s="550"/>
      <c r="GT9" s="550"/>
      <c r="GU9" s="550"/>
      <c r="GV9" s="550"/>
      <c r="GW9" s="550"/>
      <c r="GX9" s="550"/>
      <c r="GY9" s="550"/>
      <c r="GZ9" s="550"/>
      <c r="HA9" s="550"/>
      <c r="HB9" s="550"/>
      <c r="HC9" s="550"/>
      <c r="HD9" s="550"/>
      <c r="HE9" s="550"/>
      <c r="HF9" s="550"/>
      <c r="HG9" s="550"/>
      <c r="HH9" s="550"/>
      <c r="HI9" s="550"/>
      <c r="HJ9" s="550"/>
      <c r="HK9" s="550"/>
      <c r="HL9" s="550"/>
      <c r="HM9" s="550"/>
      <c r="HN9" s="550"/>
      <c r="HO9" s="550"/>
      <c r="HP9" s="550"/>
      <c r="HQ9" s="550"/>
      <c r="HR9" s="550"/>
      <c r="HS9" s="550"/>
      <c r="HT9" s="550"/>
      <c r="HU9" s="550"/>
      <c r="HV9" s="550"/>
      <c r="HW9" s="550"/>
    </row>
    <row r="10" spans="1:231" s="552" customFormat="1" ht="37.5">
      <c r="A10" s="615" t="s">
        <v>128</v>
      </c>
      <c r="B10" s="616" t="s">
        <v>43</v>
      </c>
      <c r="C10" s="543" t="s">
        <v>359</v>
      </c>
      <c r="D10" s="543"/>
      <c r="E10" s="543"/>
      <c r="F10" s="435"/>
      <c r="G10" s="719">
        <v>3</v>
      </c>
      <c r="H10" s="720">
        <v>90</v>
      </c>
      <c r="I10" s="543">
        <v>30</v>
      </c>
      <c r="J10" s="721"/>
      <c r="K10" s="721"/>
      <c r="L10" s="721">
        <v>30</v>
      </c>
      <c r="M10" s="720">
        <v>60</v>
      </c>
      <c r="N10" s="577"/>
      <c r="O10" s="577"/>
      <c r="P10" s="577"/>
      <c r="Q10" s="577"/>
      <c r="R10" s="577">
        <v>3</v>
      </c>
      <c r="S10" s="577"/>
      <c r="T10" s="543"/>
      <c r="U10" s="543"/>
      <c r="V10" s="543"/>
      <c r="W10" s="543"/>
      <c r="X10" s="543"/>
      <c r="Y10" s="543"/>
      <c r="Z10" s="551"/>
      <c r="AA10" s="551" t="s">
        <v>405</v>
      </c>
      <c r="AB10" s="551" t="s">
        <v>405</v>
      </c>
      <c r="AC10" s="551" t="s">
        <v>405</v>
      </c>
      <c r="AD10" s="551" t="s">
        <v>405</v>
      </c>
      <c r="AE10" s="551" t="s">
        <v>404</v>
      </c>
      <c r="AF10" s="551" t="s">
        <v>405</v>
      </c>
      <c r="AG10" s="551" t="s">
        <v>405</v>
      </c>
      <c r="AH10" s="551" t="s">
        <v>405</v>
      </c>
      <c r="AI10" s="551" t="s">
        <v>405</v>
      </c>
      <c r="AJ10" s="551" t="s">
        <v>405</v>
      </c>
      <c r="AK10" s="551" t="s">
        <v>405</v>
      </c>
      <c r="AL10" s="551" t="s">
        <v>405</v>
      </c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0"/>
      <c r="BA10" s="550"/>
      <c r="BB10" s="550"/>
      <c r="BC10" s="550"/>
      <c r="BD10" s="550"/>
      <c r="BE10" s="550"/>
      <c r="BF10" s="550"/>
      <c r="BG10" s="550"/>
      <c r="BH10" s="550"/>
      <c r="BI10" s="550"/>
      <c r="BJ10" s="550"/>
      <c r="BK10" s="550"/>
      <c r="BL10" s="550"/>
      <c r="BM10" s="550"/>
      <c r="BN10" s="550"/>
      <c r="BO10" s="550"/>
      <c r="BP10" s="550"/>
      <c r="BQ10" s="550"/>
      <c r="BR10" s="550"/>
      <c r="BS10" s="550"/>
      <c r="BT10" s="550"/>
      <c r="BU10" s="550"/>
      <c r="BV10" s="550"/>
      <c r="BW10" s="550"/>
      <c r="BX10" s="550"/>
      <c r="BY10" s="550"/>
      <c r="BZ10" s="550"/>
      <c r="CA10" s="550"/>
      <c r="CB10" s="550"/>
      <c r="CC10" s="550"/>
      <c r="CD10" s="550"/>
      <c r="CE10" s="550"/>
      <c r="CF10" s="550"/>
      <c r="CG10" s="550"/>
      <c r="CH10" s="550"/>
      <c r="CI10" s="550"/>
      <c r="CJ10" s="550"/>
      <c r="CK10" s="550"/>
      <c r="CL10" s="550"/>
      <c r="CM10" s="550"/>
      <c r="CN10" s="550"/>
      <c r="CO10" s="550"/>
      <c r="CP10" s="550"/>
      <c r="CQ10" s="550"/>
      <c r="CR10" s="550"/>
      <c r="CS10" s="550"/>
      <c r="CT10" s="550"/>
      <c r="CU10" s="550"/>
      <c r="CV10" s="550"/>
      <c r="CW10" s="550"/>
      <c r="CX10" s="550"/>
      <c r="CY10" s="550"/>
      <c r="CZ10" s="550"/>
      <c r="DA10" s="550"/>
      <c r="DB10" s="550"/>
      <c r="DC10" s="550"/>
      <c r="DD10" s="550"/>
      <c r="DE10" s="550"/>
      <c r="DF10" s="550"/>
      <c r="DG10" s="550"/>
      <c r="DH10" s="550"/>
      <c r="DI10" s="550"/>
      <c r="DJ10" s="550"/>
      <c r="DK10" s="550"/>
      <c r="DL10" s="550"/>
      <c r="DM10" s="550"/>
      <c r="DN10" s="550"/>
      <c r="DO10" s="550"/>
      <c r="DP10" s="550"/>
      <c r="DQ10" s="550"/>
      <c r="DR10" s="550"/>
      <c r="DS10" s="550"/>
      <c r="DT10" s="550"/>
      <c r="DU10" s="550"/>
      <c r="DV10" s="550"/>
      <c r="DW10" s="550"/>
      <c r="DX10" s="550"/>
      <c r="DY10" s="550"/>
      <c r="DZ10" s="550"/>
      <c r="EA10" s="550"/>
      <c r="EB10" s="550"/>
      <c r="EC10" s="550"/>
      <c r="ED10" s="550"/>
      <c r="EE10" s="550"/>
      <c r="EF10" s="550"/>
      <c r="EG10" s="550"/>
      <c r="EH10" s="550"/>
      <c r="EI10" s="550"/>
      <c r="EJ10" s="550"/>
      <c r="EK10" s="550"/>
      <c r="EL10" s="550"/>
      <c r="EM10" s="550"/>
      <c r="EN10" s="550"/>
      <c r="EO10" s="550"/>
      <c r="EP10" s="550"/>
      <c r="EQ10" s="550"/>
      <c r="ER10" s="550"/>
      <c r="ES10" s="550"/>
      <c r="ET10" s="550"/>
      <c r="EU10" s="550"/>
      <c r="EV10" s="550"/>
      <c r="EW10" s="550"/>
      <c r="EX10" s="550"/>
      <c r="EY10" s="550"/>
      <c r="EZ10" s="550"/>
      <c r="FA10" s="550"/>
      <c r="FB10" s="550"/>
      <c r="FC10" s="550"/>
      <c r="FD10" s="550"/>
      <c r="FE10" s="550"/>
      <c r="FF10" s="550"/>
      <c r="FG10" s="550"/>
      <c r="FH10" s="550"/>
      <c r="FI10" s="550"/>
      <c r="FJ10" s="550"/>
      <c r="FK10" s="550"/>
      <c r="FL10" s="550"/>
      <c r="FM10" s="550"/>
      <c r="FN10" s="550"/>
      <c r="FO10" s="550"/>
      <c r="FP10" s="550"/>
      <c r="FQ10" s="550"/>
      <c r="FR10" s="550"/>
      <c r="FS10" s="550"/>
      <c r="FT10" s="550"/>
      <c r="FU10" s="550"/>
      <c r="FV10" s="550"/>
      <c r="FW10" s="550"/>
      <c r="FX10" s="550"/>
      <c r="FY10" s="550"/>
      <c r="FZ10" s="550"/>
      <c r="GA10" s="550"/>
      <c r="GB10" s="550"/>
      <c r="GC10" s="550"/>
      <c r="GD10" s="550"/>
      <c r="GE10" s="550"/>
      <c r="GF10" s="550"/>
      <c r="GG10" s="550"/>
      <c r="GH10" s="550"/>
      <c r="GI10" s="550"/>
      <c r="GJ10" s="550"/>
      <c r="GK10" s="550"/>
      <c r="GL10" s="550"/>
      <c r="GM10" s="550"/>
      <c r="GN10" s="550"/>
      <c r="GO10" s="550"/>
      <c r="GP10" s="550"/>
      <c r="GQ10" s="550"/>
      <c r="GR10" s="550"/>
      <c r="GS10" s="550"/>
      <c r="GT10" s="550"/>
      <c r="GU10" s="550"/>
      <c r="GV10" s="550"/>
      <c r="GW10" s="550"/>
      <c r="GX10" s="550"/>
      <c r="GY10" s="550"/>
      <c r="GZ10" s="550"/>
      <c r="HA10" s="550"/>
      <c r="HB10" s="550"/>
      <c r="HC10" s="550"/>
      <c r="HD10" s="550"/>
      <c r="HE10" s="550"/>
      <c r="HF10" s="550"/>
      <c r="HG10" s="550"/>
      <c r="HH10" s="550"/>
      <c r="HI10" s="550"/>
      <c r="HJ10" s="550"/>
      <c r="HK10" s="550"/>
      <c r="HL10" s="550"/>
      <c r="HM10" s="550"/>
      <c r="HN10" s="550"/>
      <c r="HO10" s="550"/>
      <c r="HP10" s="550"/>
      <c r="HQ10" s="550"/>
      <c r="HR10" s="550"/>
      <c r="HS10" s="550"/>
      <c r="HT10" s="550"/>
      <c r="HU10" s="550"/>
      <c r="HV10" s="550"/>
      <c r="HW10" s="550"/>
    </row>
    <row r="11" spans="1:231" s="552" customFormat="1" ht="18.75">
      <c r="A11" s="615" t="s">
        <v>135</v>
      </c>
      <c r="B11" s="621" t="s">
        <v>46</v>
      </c>
      <c r="C11" s="622"/>
      <c r="D11" s="617"/>
      <c r="E11" s="617"/>
      <c r="F11" s="618"/>
      <c r="G11" s="619">
        <v>1.5</v>
      </c>
      <c r="H11" s="543">
        <v>45</v>
      </c>
      <c r="I11" s="623">
        <v>30</v>
      </c>
      <c r="J11" s="543"/>
      <c r="K11" s="543"/>
      <c r="L11" s="543">
        <v>30</v>
      </c>
      <c r="M11" s="623">
        <v>15</v>
      </c>
      <c r="N11" s="355"/>
      <c r="O11" s="355"/>
      <c r="P11" s="355"/>
      <c r="Q11" s="355"/>
      <c r="R11" s="355">
        <v>4</v>
      </c>
      <c r="S11" s="355"/>
      <c r="T11" s="355"/>
      <c r="U11" s="355"/>
      <c r="V11" s="355"/>
      <c r="W11" s="355"/>
      <c r="X11" s="355"/>
      <c r="Y11" s="543"/>
      <c r="Z11" s="551"/>
      <c r="AA11" s="551" t="s">
        <v>405</v>
      </c>
      <c r="AB11" s="551" t="s">
        <v>405</v>
      </c>
      <c r="AC11" s="551" t="s">
        <v>405</v>
      </c>
      <c r="AD11" s="551" t="s">
        <v>405</v>
      </c>
      <c r="AE11" s="551" t="s">
        <v>404</v>
      </c>
      <c r="AF11" s="551" t="s">
        <v>405</v>
      </c>
      <c r="AG11" s="551" t="s">
        <v>405</v>
      </c>
      <c r="AH11" s="551" t="s">
        <v>405</v>
      </c>
      <c r="AI11" s="551" t="s">
        <v>405</v>
      </c>
      <c r="AJ11" s="551" t="s">
        <v>405</v>
      </c>
      <c r="AK11" s="551" t="s">
        <v>405</v>
      </c>
      <c r="AL11" s="551" t="s">
        <v>405</v>
      </c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0"/>
      <c r="BA11" s="550"/>
      <c r="BB11" s="550"/>
      <c r="BC11" s="550"/>
      <c r="BD11" s="550"/>
      <c r="BE11" s="550"/>
      <c r="BF11" s="550"/>
      <c r="BG11" s="550"/>
      <c r="BH11" s="550"/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0"/>
      <c r="BV11" s="550"/>
      <c r="BW11" s="550"/>
      <c r="BX11" s="550"/>
      <c r="BY11" s="550"/>
      <c r="BZ11" s="550"/>
      <c r="CA11" s="550"/>
      <c r="CB11" s="550"/>
      <c r="CC11" s="550"/>
      <c r="CD11" s="550"/>
      <c r="CE11" s="550"/>
      <c r="CF11" s="550"/>
      <c r="CG11" s="550"/>
      <c r="CH11" s="550"/>
      <c r="CI11" s="550"/>
      <c r="CJ11" s="550"/>
      <c r="CK11" s="550"/>
      <c r="CL11" s="550"/>
      <c r="CM11" s="550"/>
      <c r="CN11" s="550"/>
      <c r="CO11" s="550"/>
      <c r="CP11" s="550"/>
      <c r="CQ11" s="550"/>
      <c r="CR11" s="550"/>
      <c r="CS11" s="550"/>
      <c r="CT11" s="550"/>
      <c r="CU11" s="550"/>
      <c r="CV11" s="550"/>
      <c r="CW11" s="550"/>
      <c r="CX11" s="550"/>
      <c r="CY11" s="550"/>
      <c r="CZ11" s="550"/>
      <c r="DA11" s="550"/>
      <c r="DB11" s="550"/>
      <c r="DC11" s="550"/>
      <c r="DD11" s="550"/>
      <c r="DE11" s="550"/>
      <c r="DF11" s="550"/>
      <c r="DG11" s="550"/>
      <c r="DH11" s="550"/>
      <c r="DI11" s="550"/>
      <c r="DJ11" s="550"/>
      <c r="DK11" s="550"/>
      <c r="DL11" s="550"/>
      <c r="DM11" s="550"/>
      <c r="DN11" s="550"/>
      <c r="DO11" s="550"/>
      <c r="DP11" s="550"/>
      <c r="DQ11" s="550"/>
      <c r="DR11" s="550"/>
      <c r="DS11" s="550"/>
      <c r="DT11" s="550"/>
      <c r="DU11" s="550"/>
      <c r="DV11" s="550"/>
      <c r="DW11" s="550"/>
      <c r="DX11" s="550"/>
      <c r="DY11" s="550"/>
      <c r="DZ11" s="550"/>
      <c r="EA11" s="550"/>
      <c r="EB11" s="550"/>
      <c r="EC11" s="550"/>
      <c r="ED11" s="550"/>
      <c r="EE11" s="550"/>
      <c r="EF11" s="550"/>
      <c r="EG11" s="550"/>
      <c r="EH11" s="550"/>
      <c r="EI11" s="550"/>
      <c r="EJ11" s="550"/>
      <c r="EK11" s="550"/>
      <c r="EL11" s="550"/>
      <c r="EM11" s="550"/>
      <c r="EN11" s="550"/>
      <c r="EO11" s="550"/>
      <c r="EP11" s="550"/>
      <c r="EQ11" s="550"/>
      <c r="ER11" s="550"/>
      <c r="ES11" s="550"/>
      <c r="ET11" s="550"/>
      <c r="EU11" s="550"/>
      <c r="EV11" s="550"/>
      <c r="EW11" s="550"/>
      <c r="EX11" s="550"/>
      <c r="EY11" s="550"/>
      <c r="EZ11" s="550"/>
      <c r="FA11" s="550"/>
      <c r="FB11" s="550"/>
      <c r="FC11" s="550"/>
      <c r="FD11" s="550"/>
      <c r="FE11" s="550"/>
      <c r="FF11" s="550"/>
      <c r="FG11" s="550"/>
      <c r="FH11" s="550"/>
      <c r="FI11" s="550"/>
      <c r="FJ11" s="550"/>
      <c r="FK11" s="550"/>
      <c r="FL11" s="550"/>
      <c r="FM11" s="550"/>
      <c r="FN11" s="550"/>
      <c r="FO11" s="550"/>
      <c r="FP11" s="550"/>
      <c r="FQ11" s="550"/>
      <c r="FR11" s="550"/>
      <c r="FS11" s="550"/>
      <c r="FT11" s="550"/>
      <c r="FU11" s="550"/>
      <c r="FV11" s="550"/>
      <c r="FW11" s="550"/>
      <c r="FX11" s="550"/>
      <c r="FY11" s="550"/>
      <c r="FZ11" s="550"/>
      <c r="GA11" s="550"/>
      <c r="GB11" s="550"/>
      <c r="GC11" s="550"/>
      <c r="GD11" s="550"/>
      <c r="GE11" s="550"/>
      <c r="GF11" s="550"/>
      <c r="GG11" s="550"/>
      <c r="GH11" s="550"/>
      <c r="GI11" s="550"/>
      <c r="GJ11" s="550"/>
      <c r="GK11" s="550"/>
      <c r="GL11" s="550"/>
      <c r="GM11" s="550"/>
      <c r="GN11" s="550"/>
      <c r="GO11" s="550"/>
      <c r="GP11" s="550"/>
      <c r="GQ11" s="550"/>
      <c r="GR11" s="550"/>
      <c r="GS11" s="550"/>
      <c r="GT11" s="550"/>
      <c r="GU11" s="550"/>
      <c r="GV11" s="550"/>
      <c r="GW11" s="550"/>
      <c r="GX11" s="550"/>
      <c r="GY11" s="550"/>
      <c r="GZ11" s="550"/>
      <c r="HA11" s="550"/>
      <c r="HB11" s="550"/>
      <c r="HC11" s="550"/>
      <c r="HD11" s="550"/>
      <c r="HE11" s="550"/>
      <c r="HF11" s="550"/>
      <c r="HG11" s="550"/>
      <c r="HH11" s="550"/>
      <c r="HI11" s="550"/>
      <c r="HJ11" s="550"/>
      <c r="HK11" s="550"/>
      <c r="HL11" s="550"/>
      <c r="HM11" s="550"/>
      <c r="HN11" s="550"/>
      <c r="HO11" s="550"/>
      <c r="HP11" s="550"/>
      <c r="HQ11" s="550"/>
      <c r="HR11" s="550"/>
      <c r="HS11" s="550"/>
      <c r="HT11" s="550"/>
      <c r="HU11" s="550"/>
      <c r="HV11" s="550"/>
      <c r="HW11" s="550"/>
    </row>
    <row r="12" spans="1:231" s="552" customFormat="1" ht="37.5">
      <c r="A12" s="617" t="s">
        <v>146</v>
      </c>
      <c r="B12" s="568" t="s">
        <v>182</v>
      </c>
      <c r="C12" s="354" t="s">
        <v>359</v>
      </c>
      <c r="D12" s="354"/>
      <c r="E12" s="352"/>
      <c r="F12" s="353"/>
      <c r="G12" s="543">
        <v>3</v>
      </c>
      <c r="H12" s="573">
        <v>90</v>
      </c>
      <c r="I12" s="543">
        <v>36</v>
      </c>
      <c r="J12" s="573">
        <v>18</v>
      </c>
      <c r="K12" s="354"/>
      <c r="L12" s="354">
        <v>18</v>
      </c>
      <c r="M12" s="543">
        <v>54</v>
      </c>
      <c r="N12" s="355"/>
      <c r="O12" s="355"/>
      <c r="P12" s="355"/>
      <c r="Q12" s="355"/>
      <c r="R12" s="355">
        <v>4</v>
      </c>
      <c r="S12" s="355"/>
      <c r="T12" s="355"/>
      <c r="U12" s="355"/>
      <c r="V12" s="355"/>
      <c r="W12" s="355"/>
      <c r="X12" s="355"/>
      <c r="Y12" s="355"/>
      <c r="Z12" s="551"/>
      <c r="AA12" s="551" t="s">
        <v>405</v>
      </c>
      <c r="AB12" s="551" t="s">
        <v>405</v>
      </c>
      <c r="AC12" s="551" t="s">
        <v>405</v>
      </c>
      <c r="AD12" s="551" t="s">
        <v>405</v>
      </c>
      <c r="AE12" s="551" t="s">
        <v>404</v>
      </c>
      <c r="AF12" s="551" t="s">
        <v>405</v>
      </c>
      <c r="AG12" s="551" t="s">
        <v>405</v>
      </c>
      <c r="AH12" s="551" t="s">
        <v>405</v>
      </c>
      <c r="AI12" s="551" t="s">
        <v>405</v>
      </c>
      <c r="AJ12" s="551" t="s">
        <v>405</v>
      </c>
      <c r="AK12" s="551" t="s">
        <v>405</v>
      </c>
      <c r="AL12" s="551" t="s">
        <v>405</v>
      </c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0"/>
      <c r="BA12" s="550"/>
      <c r="BB12" s="550"/>
      <c r="BC12" s="550"/>
      <c r="BD12" s="550"/>
      <c r="BE12" s="550"/>
      <c r="BF12" s="550"/>
      <c r="BG12" s="550"/>
      <c r="BH12" s="550"/>
      <c r="BI12" s="550"/>
      <c r="BJ12" s="550"/>
      <c r="BK12" s="550"/>
      <c r="BL12" s="550"/>
      <c r="BM12" s="550"/>
      <c r="BN12" s="550"/>
      <c r="BO12" s="550"/>
      <c r="BP12" s="550"/>
      <c r="BQ12" s="550"/>
      <c r="BR12" s="550"/>
      <c r="BS12" s="550"/>
      <c r="BT12" s="550"/>
      <c r="BU12" s="550"/>
      <c r="BV12" s="550"/>
      <c r="BW12" s="550"/>
      <c r="BX12" s="550"/>
      <c r="BY12" s="550"/>
      <c r="BZ12" s="550"/>
      <c r="CA12" s="550"/>
      <c r="CB12" s="550"/>
      <c r="CC12" s="550"/>
      <c r="CD12" s="550"/>
      <c r="CE12" s="550"/>
      <c r="CF12" s="550"/>
      <c r="CG12" s="550"/>
      <c r="CH12" s="550"/>
      <c r="CI12" s="550"/>
      <c r="CJ12" s="550"/>
      <c r="CK12" s="550"/>
      <c r="CL12" s="550"/>
      <c r="CM12" s="550"/>
      <c r="CN12" s="550"/>
      <c r="CO12" s="550"/>
      <c r="CP12" s="550"/>
      <c r="CQ12" s="550"/>
      <c r="CR12" s="550"/>
      <c r="CS12" s="550"/>
      <c r="CT12" s="550"/>
      <c r="CU12" s="550"/>
      <c r="CV12" s="550"/>
      <c r="CW12" s="550"/>
      <c r="CX12" s="550"/>
      <c r="CY12" s="550"/>
      <c r="CZ12" s="550"/>
      <c r="DA12" s="550"/>
      <c r="DB12" s="550"/>
      <c r="DC12" s="550"/>
      <c r="DD12" s="550"/>
      <c r="DE12" s="550"/>
      <c r="DF12" s="550"/>
      <c r="DG12" s="550"/>
      <c r="DH12" s="550"/>
      <c r="DI12" s="550"/>
      <c r="DJ12" s="550"/>
      <c r="DK12" s="550"/>
      <c r="DL12" s="550"/>
      <c r="DM12" s="550"/>
      <c r="DN12" s="550"/>
      <c r="DO12" s="550"/>
      <c r="DP12" s="550"/>
      <c r="DQ12" s="550"/>
      <c r="DR12" s="550"/>
      <c r="DS12" s="550"/>
      <c r="DT12" s="550"/>
      <c r="DU12" s="550"/>
      <c r="DV12" s="550"/>
      <c r="DW12" s="550"/>
      <c r="DX12" s="550"/>
      <c r="DY12" s="550"/>
      <c r="DZ12" s="550"/>
      <c r="EA12" s="550"/>
      <c r="EB12" s="550"/>
      <c r="EC12" s="550"/>
      <c r="ED12" s="550"/>
      <c r="EE12" s="550"/>
      <c r="EF12" s="550"/>
      <c r="EG12" s="550"/>
      <c r="EH12" s="550"/>
      <c r="EI12" s="550"/>
      <c r="EJ12" s="550"/>
      <c r="EK12" s="550"/>
      <c r="EL12" s="550"/>
      <c r="EM12" s="550"/>
      <c r="EN12" s="550"/>
      <c r="EO12" s="550"/>
      <c r="EP12" s="550"/>
      <c r="EQ12" s="550"/>
      <c r="ER12" s="550"/>
      <c r="ES12" s="550"/>
      <c r="ET12" s="550"/>
      <c r="EU12" s="550"/>
      <c r="EV12" s="550"/>
      <c r="EW12" s="550"/>
      <c r="EX12" s="550"/>
      <c r="EY12" s="550"/>
      <c r="EZ12" s="550"/>
      <c r="FA12" s="550"/>
      <c r="FB12" s="550"/>
      <c r="FC12" s="550"/>
      <c r="FD12" s="550"/>
      <c r="FE12" s="550"/>
      <c r="FF12" s="550"/>
      <c r="FG12" s="550"/>
      <c r="FH12" s="550"/>
      <c r="FI12" s="550"/>
      <c r="FJ12" s="550"/>
      <c r="FK12" s="550"/>
      <c r="FL12" s="550"/>
      <c r="FM12" s="550"/>
      <c r="FN12" s="550"/>
      <c r="FO12" s="550"/>
      <c r="FP12" s="550"/>
      <c r="FQ12" s="550"/>
      <c r="FR12" s="550"/>
      <c r="FS12" s="550"/>
      <c r="FT12" s="550"/>
      <c r="FU12" s="550"/>
      <c r="FV12" s="550"/>
      <c r="FW12" s="550"/>
      <c r="FX12" s="550"/>
      <c r="FY12" s="550"/>
      <c r="FZ12" s="550"/>
      <c r="GA12" s="550"/>
      <c r="GB12" s="550"/>
      <c r="GC12" s="550"/>
      <c r="GD12" s="550"/>
      <c r="GE12" s="550"/>
      <c r="GF12" s="550"/>
      <c r="GG12" s="550"/>
      <c r="GH12" s="550"/>
      <c r="GI12" s="550"/>
      <c r="GJ12" s="550"/>
      <c r="GK12" s="550"/>
      <c r="GL12" s="550"/>
      <c r="GM12" s="550"/>
      <c r="GN12" s="550"/>
      <c r="GO12" s="550"/>
      <c r="GP12" s="550"/>
      <c r="GQ12" s="550"/>
      <c r="GR12" s="550"/>
      <c r="GS12" s="550"/>
      <c r="GT12" s="550"/>
      <c r="GU12" s="550"/>
      <c r="GV12" s="550"/>
      <c r="GW12" s="550"/>
      <c r="GX12" s="550"/>
      <c r="GY12" s="550"/>
      <c r="GZ12" s="550"/>
      <c r="HA12" s="550"/>
      <c r="HB12" s="550"/>
      <c r="HC12" s="550"/>
      <c r="HD12" s="550"/>
      <c r="HE12" s="550"/>
      <c r="HF12" s="550"/>
      <c r="HG12" s="550"/>
      <c r="HH12" s="550"/>
      <c r="HI12" s="550"/>
      <c r="HJ12" s="550"/>
      <c r="HK12" s="550"/>
      <c r="HL12" s="550"/>
      <c r="HM12" s="550"/>
      <c r="HN12" s="550"/>
      <c r="HO12" s="550"/>
      <c r="HP12" s="550"/>
      <c r="HQ12" s="550"/>
      <c r="HR12" s="550"/>
      <c r="HS12" s="550"/>
      <c r="HT12" s="550"/>
      <c r="HU12" s="550"/>
      <c r="HV12" s="550"/>
      <c r="HW12" s="550"/>
    </row>
    <row r="13" spans="1:231" s="552" customFormat="1" ht="18.75">
      <c r="A13" s="617" t="s">
        <v>207</v>
      </c>
      <c r="B13" s="568" t="s">
        <v>50</v>
      </c>
      <c r="C13" s="354"/>
      <c r="D13" s="354" t="s">
        <v>359</v>
      </c>
      <c r="E13" s="352"/>
      <c r="F13" s="435"/>
      <c r="G13" s="543">
        <v>2</v>
      </c>
      <c r="H13" s="573">
        <v>60</v>
      </c>
      <c r="I13" s="543">
        <v>30</v>
      </c>
      <c r="J13" s="573">
        <v>20</v>
      </c>
      <c r="K13" s="354"/>
      <c r="L13" s="354">
        <v>10</v>
      </c>
      <c r="M13" s="543">
        <v>30</v>
      </c>
      <c r="N13" s="355"/>
      <c r="O13" s="355"/>
      <c r="P13" s="355"/>
      <c r="Q13" s="543"/>
      <c r="R13" s="355">
        <v>3</v>
      </c>
      <c r="S13" s="543"/>
      <c r="T13" s="543"/>
      <c r="U13" s="543"/>
      <c r="V13" s="543"/>
      <c r="W13" s="543"/>
      <c r="X13" s="543"/>
      <c r="Y13" s="355"/>
      <c r="Z13" s="551"/>
      <c r="AA13" s="551" t="s">
        <v>405</v>
      </c>
      <c r="AB13" s="551" t="s">
        <v>405</v>
      </c>
      <c r="AC13" s="551" t="s">
        <v>405</v>
      </c>
      <c r="AD13" s="551" t="s">
        <v>405</v>
      </c>
      <c r="AE13" s="551" t="s">
        <v>404</v>
      </c>
      <c r="AF13" s="551" t="s">
        <v>405</v>
      </c>
      <c r="AG13" s="551" t="s">
        <v>405</v>
      </c>
      <c r="AH13" s="551" t="s">
        <v>405</v>
      </c>
      <c r="AI13" s="551" t="s">
        <v>405</v>
      </c>
      <c r="AJ13" s="551" t="s">
        <v>405</v>
      </c>
      <c r="AK13" s="551" t="s">
        <v>405</v>
      </c>
      <c r="AL13" s="551" t="s">
        <v>405</v>
      </c>
      <c r="AM13" s="551"/>
      <c r="AN13" s="551"/>
      <c r="AO13" s="551"/>
      <c r="AP13" s="551"/>
      <c r="AQ13" s="551"/>
      <c r="AR13" s="551"/>
      <c r="AS13" s="551"/>
      <c r="AT13" s="551"/>
      <c r="AU13" s="551"/>
      <c r="AV13" s="551"/>
      <c r="AW13" s="551"/>
      <c r="AX13" s="551"/>
      <c r="AY13" s="551"/>
      <c r="AZ13" s="550"/>
      <c r="BA13" s="550"/>
      <c r="BB13" s="550"/>
      <c r="BC13" s="550"/>
      <c r="BD13" s="550"/>
      <c r="BE13" s="550"/>
      <c r="BF13" s="550"/>
      <c r="BG13" s="550"/>
      <c r="BH13" s="550"/>
      <c r="BI13" s="550"/>
      <c r="BJ13" s="550"/>
      <c r="BK13" s="550"/>
      <c r="BL13" s="550"/>
      <c r="BM13" s="550"/>
      <c r="BN13" s="550"/>
      <c r="BO13" s="550"/>
      <c r="BP13" s="550"/>
      <c r="BQ13" s="550"/>
      <c r="BR13" s="550"/>
      <c r="BS13" s="550"/>
      <c r="BT13" s="550"/>
      <c r="BU13" s="550"/>
      <c r="BV13" s="550"/>
      <c r="BW13" s="550"/>
      <c r="BX13" s="550"/>
      <c r="BY13" s="550"/>
      <c r="BZ13" s="550"/>
      <c r="CA13" s="550"/>
      <c r="CB13" s="550"/>
      <c r="CC13" s="550"/>
      <c r="CD13" s="550"/>
      <c r="CE13" s="550"/>
      <c r="CF13" s="550"/>
      <c r="CG13" s="550"/>
      <c r="CH13" s="550"/>
      <c r="CI13" s="550"/>
      <c r="CJ13" s="550"/>
      <c r="CK13" s="550"/>
      <c r="CL13" s="550"/>
      <c r="CM13" s="550"/>
      <c r="CN13" s="550"/>
      <c r="CO13" s="550"/>
      <c r="CP13" s="550"/>
      <c r="CQ13" s="550"/>
      <c r="CR13" s="550"/>
      <c r="CS13" s="550"/>
      <c r="CT13" s="550"/>
      <c r="CU13" s="550"/>
      <c r="CV13" s="550"/>
      <c r="CW13" s="550"/>
      <c r="CX13" s="550"/>
      <c r="CY13" s="550"/>
      <c r="CZ13" s="550"/>
      <c r="DA13" s="550"/>
      <c r="DB13" s="550"/>
      <c r="DC13" s="550"/>
      <c r="DD13" s="550"/>
      <c r="DE13" s="550"/>
      <c r="DF13" s="550"/>
      <c r="DG13" s="550"/>
      <c r="DH13" s="550"/>
      <c r="DI13" s="550"/>
      <c r="DJ13" s="550"/>
      <c r="DK13" s="550"/>
      <c r="DL13" s="550"/>
      <c r="DM13" s="550"/>
      <c r="DN13" s="550"/>
      <c r="DO13" s="550"/>
      <c r="DP13" s="550"/>
      <c r="DQ13" s="550"/>
      <c r="DR13" s="550"/>
      <c r="DS13" s="550"/>
      <c r="DT13" s="550"/>
      <c r="DU13" s="550"/>
      <c r="DV13" s="550"/>
      <c r="DW13" s="550"/>
      <c r="DX13" s="550"/>
      <c r="DY13" s="550"/>
      <c r="DZ13" s="550"/>
      <c r="EA13" s="550"/>
      <c r="EB13" s="550"/>
      <c r="EC13" s="550"/>
      <c r="ED13" s="550"/>
      <c r="EE13" s="550"/>
      <c r="EF13" s="550"/>
      <c r="EG13" s="550"/>
      <c r="EH13" s="550"/>
      <c r="EI13" s="550"/>
      <c r="EJ13" s="550"/>
      <c r="EK13" s="550"/>
      <c r="EL13" s="550"/>
      <c r="EM13" s="550"/>
      <c r="EN13" s="550"/>
      <c r="EO13" s="550"/>
      <c r="EP13" s="550"/>
      <c r="EQ13" s="550"/>
      <c r="ER13" s="550"/>
      <c r="ES13" s="550"/>
      <c r="ET13" s="550"/>
      <c r="EU13" s="550"/>
      <c r="EV13" s="550"/>
      <c r="EW13" s="550"/>
      <c r="EX13" s="550"/>
      <c r="EY13" s="550"/>
      <c r="EZ13" s="550"/>
      <c r="FA13" s="550"/>
      <c r="FB13" s="550"/>
      <c r="FC13" s="550"/>
      <c r="FD13" s="550"/>
      <c r="FE13" s="550"/>
      <c r="FF13" s="550"/>
      <c r="FG13" s="550"/>
      <c r="FH13" s="550"/>
      <c r="FI13" s="550"/>
      <c r="FJ13" s="550"/>
      <c r="FK13" s="550"/>
      <c r="FL13" s="550"/>
      <c r="FM13" s="550"/>
      <c r="FN13" s="550"/>
      <c r="FO13" s="550"/>
      <c r="FP13" s="550"/>
      <c r="FQ13" s="550"/>
      <c r="FR13" s="550"/>
      <c r="FS13" s="550"/>
      <c r="FT13" s="550"/>
      <c r="FU13" s="550"/>
      <c r="FV13" s="550"/>
      <c r="FW13" s="550"/>
      <c r="FX13" s="550"/>
      <c r="FY13" s="550"/>
      <c r="FZ13" s="550"/>
      <c r="GA13" s="550"/>
      <c r="GB13" s="550"/>
      <c r="GC13" s="550"/>
      <c r="GD13" s="550"/>
      <c r="GE13" s="550"/>
      <c r="GF13" s="550"/>
      <c r="GG13" s="550"/>
      <c r="GH13" s="550"/>
      <c r="GI13" s="550"/>
      <c r="GJ13" s="550"/>
      <c r="GK13" s="550"/>
      <c r="GL13" s="550"/>
      <c r="GM13" s="550"/>
      <c r="GN13" s="550"/>
      <c r="GO13" s="550"/>
      <c r="GP13" s="550"/>
      <c r="GQ13" s="550"/>
      <c r="GR13" s="550"/>
      <c r="GS13" s="550"/>
      <c r="GT13" s="550"/>
      <c r="GU13" s="550"/>
      <c r="GV13" s="550"/>
      <c r="GW13" s="550"/>
      <c r="GX13" s="550"/>
      <c r="GY13" s="550"/>
      <c r="GZ13" s="550"/>
      <c r="HA13" s="550"/>
      <c r="HB13" s="550"/>
      <c r="HC13" s="550"/>
      <c r="HD13" s="550"/>
      <c r="HE13" s="550"/>
      <c r="HF13" s="550"/>
      <c r="HG13" s="550"/>
      <c r="HH13" s="550"/>
      <c r="HI13" s="550"/>
      <c r="HJ13" s="550"/>
      <c r="HK13" s="550"/>
      <c r="HL13" s="550"/>
      <c r="HM13" s="550"/>
      <c r="HN13" s="550"/>
      <c r="HO13" s="550"/>
      <c r="HP13" s="550"/>
      <c r="HQ13" s="550"/>
      <c r="HR13" s="550"/>
      <c r="HS13" s="550"/>
      <c r="HT13" s="550"/>
      <c r="HU13" s="550"/>
      <c r="HV13" s="550"/>
      <c r="HW13" s="550"/>
    </row>
    <row r="14" spans="1:231" s="552" customFormat="1" ht="37.5">
      <c r="A14" s="617" t="s">
        <v>210</v>
      </c>
      <c r="B14" s="568" t="s">
        <v>189</v>
      </c>
      <c r="C14" s="543"/>
      <c r="D14" s="543" t="s">
        <v>359</v>
      </c>
      <c r="E14" s="543"/>
      <c r="F14" s="435"/>
      <c r="G14" s="620">
        <v>2.5</v>
      </c>
      <c r="H14" s="543">
        <v>75</v>
      </c>
      <c r="I14" s="543">
        <v>45</v>
      </c>
      <c r="J14" s="543">
        <v>18</v>
      </c>
      <c r="K14" s="543">
        <v>27</v>
      </c>
      <c r="L14" s="543"/>
      <c r="M14" s="543">
        <v>30</v>
      </c>
      <c r="N14" s="543"/>
      <c r="O14" s="543"/>
      <c r="P14" s="543"/>
      <c r="Q14" s="543"/>
      <c r="R14" s="543">
        <v>5</v>
      </c>
      <c r="S14" s="543"/>
      <c r="T14" s="543"/>
      <c r="U14" s="543"/>
      <c r="V14" s="543"/>
      <c r="W14" s="543"/>
      <c r="X14" s="543"/>
      <c r="Y14" s="355"/>
      <c r="Z14" s="551"/>
      <c r="AA14" s="551" t="s">
        <v>405</v>
      </c>
      <c r="AB14" s="551" t="s">
        <v>405</v>
      </c>
      <c r="AC14" s="551" t="s">
        <v>405</v>
      </c>
      <c r="AD14" s="551" t="s">
        <v>405</v>
      </c>
      <c r="AE14" s="551" t="s">
        <v>404</v>
      </c>
      <c r="AF14" s="551" t="s">
        <v>405</v>
      </c>
      <c r="AG14" s="551" t="s">
        <v>405</v>
      </c>
      <c r="AH14" s="551" t="s">
        <v>405</v>
      </c>
      <c r="AI14" s="551" t="s">
        <v>405</v>
      </c>
      <c r="AJ14" s="551" t="s">
        <v>405</v>
      </c>
      <c r="AK14" s="551" t="s">
        <v>405</v>
      </c>
      <c r="AL14" s="551" t="s">
        <v>405</v>
      </c>
      <c r="AM14" s="551"/>
      <c r="AN14" s="551"/>
      <c r="AO14" s="551"/>
      <c r="AP14" s="551"/>
      <c r="AQ14" s="551"/>
      <c r="AR14" s="551"/>
      <c r="AS14" s="551"/>
      <c r="AT14" s="551"/>
      <c r="AU14" s="551"/>
      <c r="AV14" s="551"/>
      <c r="AW14" s="551"/>
      <c r="AX14" s="551"/>
      <c r="AY14" s="551"/>
      <c r="AZ14" s="550"/>
      <c r="BA14" s="550"/>
      <c r="BB14" s="550"/>
      <c r="BC14" s="550"/>
      <c r="BD14" s="550"/>
      <c r="BE14" s="550"/>
      <c r="BF14" s="550"/>
      <c r="BG14" s="550"/>
      <c r="BH14" s="550"/>
      <c r="BI14" s="550"/>
      <c r="BJ14" s="550"/>
      <c r="BK14" s="550"/>
      <c r="BL14" s="550"/>
      <c r="BM14" s="550"/>
      <c r="BN14" s="550"/>
      <c r="BO14" s="550"/>
      <c r="BP14" s="550"/>
      <c r="BQ14" s="550"/>
      <c r="BR14" s="550"/>
      <c r="BS14" s="550"/>
      <c r="BT14" s="550"/>
      <c r="BU14" s="550"/>
      <c r="BV14" s="550"/>
      <c r="BW14" s="550"/>
      <c r="BX14" s="550"/>
      <c r="BY14" s="550"/>
      <c r="BZ14" s="550"/>
      <c r="CA14" s="550"/>
      <c r="CB14" s="550"/>
      <c r="CC14" s="550"/>
      <c r="CD14" s="550"/>
      <c r="CE14" s="550"/>
      <c r="CF14" s="550"/>
      <c r="CG14" s="550"/>
      <c r="CH14" s="550"/>
      <c r="CI14" s="550"/>
      <c r="CJ14" s="550"/>
      <c r="CK14" s="550"/>
      <c r="CL14" s="550"/>
      <c r="CM14" s="550"/>
      <c r="CN14" s="550"/>
      <c r="CO14" s="550"/>
      <c r="CP14" s="550"/>
      <c r="CQ14" s="550"/>
      <c r="CR14" s="550"/>
      <c r="CS14" s="550"/>
      <c r="CT14" s="550"/>
      <c r="CU14" s="550"/>
      <c r="CV14" s="550"/>
      <c r="CW14" s="550"/>
      <c r="CX14" s="550"/>
      <c r="CY14" s="550"/>
      <c r="CZ14" s="550"/>
      <c r="DA14" s="550"/>
      <c r="DB14" s="550"/>
      <c r="DC14" s="550"/>
      <c r="DD14" s="550"/>
      <c r="DE14" s="550"/>
      <c r="DF14" s="550"/>
      <c r="DG14" s="550"/>
      <c r="DH14" s="550"/>
      <c r="DI14" s="550"/>
      <c r="DJ14" s="550"/>
      <c r="DK14" s="550"/>
      <c r="DL14" s="550"/>
      <c r="DM14" s="550"/>
      <c r="DN14" s="550"/>
      <c r="DO14" s="550"/>
      <c r="DP14" s="550"/>
      <c r="DQ14" s="550"/>
      <c r="DR14" s="550"/>
      <c r="DS14" s="550"/>
      <c r="DT14" s="550"/>
      <c r="DU14" s="550"/>
      <c r="DV14" s="550"/>
      <c r="DW14" s="550"/>
      <c r="DX14" s="550"/>
      <c r="DY14" s="550"/>
      <c r="DZ14" s="550"/>
      <c r="EA14" s="550"/>
      <c r="EB14" s="550"/>
      <c r="EC14" s="550"/>
      <c r="ED14" s="550"/>
      <c r="EE14" s="550"/>
      <c r="EF14" s="550"/>
      <c r="EG14" s="550"/>
      <c r="EH14" s="550"/>
      <c r="EI14" s="550"/>
      <c r="EJ14" s="550"/>
      <c r="EK14" s="550"/>
      <c r="EL14" s="550"/>
      <c r="EM14" s="550"/>
      <c r="EN14" s="550"/>
      <c r="EO14" s="550"/>
      <c r="EP14" s="550"/>
      <c r="EQ14" s="550"/>
      <c r="ER14" s="550"/>
      <c r="ES14" s="550"/>
      <c r="ET14" s="550"/>
      <c r="EU14" s="550"/>
      <c r="EV14" s="550"/>
      <c r="EW14" s="550"/>
      <c r="EX14" s="550"/>
      <c r="EY14" s="550"/>
      <c r="EZ14" s="550"/>
      <c r="FA14" s="550"/>
      <c r="FB14" s="550"/>
      <c r="FC14" s="550"/>
      <c r="FD14" s="550"/>
      <c r="FE14" s="550"/>
      <c r="FF14" s="550"/>
      <c r="FG14" s="550"/>
      <c r="FH14" s="550"/>
      <c r="FI14" s="550"/>
      <c r="FJ14" s="550"/>
      <c r="FK14" s="550"/>
      <c r="FL14" s="550"/>
      <c r="FM14" s="550"/>
      <c r="FN14" s="550"/>
      <c r="FO14" s="550"/>
      <c r="FP14" s="550"/>
      <c r="FQ14" s="550"/>
      <c r="FR14" s="550"/>
      <c r="FS14" s="550"/>
      <c r="FT14" s="550"/>
      <c r="FU14" s="550"/>
      <c r="FV14" s="550"/>
      <c r="FW14" s="550"/>
      <c r="FX14" s="550"/>
      <c r="FY14" s="550"/>
      <c r="FZ14" s="550"/>
      <c r="GA14" s="550"/>
      <c r="GB14" s="550"/>
      <c r="GC14" s="550"/>
      <c r="GD14" s="550"/>
      <c r="GE14" s="550"/>
      <c r="GF14" s="550"/>
      <c r="GG14" s="550"/>
      <c r="GH14" s="550"/>
      <c r="GI14" s="550"/>
      <c r="GJ14" s="550"/>
      <c r="GK14" s="550"/>
      <c r="GL14" s="550"/>
      <c r="GM14" s="550"/>
      <c r="GN14" s="550"/>
      <c r="GO14" s="550"/>
      <c r="GP14" s="550"/>
      <c r="GQ14" s="550"/>
      <c r="GR14" s="550"/>
      <c r="GS14" s="550"/>
      <c r="GT14" s="550"/>
      <c r="GU14" s="550"/>
      <c r="GV14" s="550"/>
      <c r="GW14" s="550"/>
      <c r="GX14" s="550"/>
      <c r="GY14" s="550"/>
      <c r="GZ14" s="550"/>
      <c r="HA14" s="550"/>
      <c r="HB14" s="550"/>
      <c r="HC14" s="550"/>
      <c r="HD14" s="550"/>
      <c r="HE14" s="550"/>
      <c r="HF14" s="550"/>
      <c r="HG14" s="550"/>
      <c r="HH14" s="550"/>
      <c r="HI14" s="550"/>
      <c r="HJ14" s="550"/>
      <c r="HK14" s="550"/>
      <c r="HL14" s="550"/>
      <c r="HM14" s="550"/>
      <c r="HN14" s="550"/>
      <c r="HO14" s="550"/>
      <c r="HP14" s="550"/>
      <c r="HQ14" s="550"/>
      <c r="HR14" s="550"/>
      <c r="HS14" s="550"/>
      <c r="HT14" s="550"/>
      <c r="HU14" s="550"/>
      <c r="HV14" s="550"/>
      <c r="HW14" s="550"/>
    </row>
    <row r="15" spans="1:231" s="552" customFormat="1" ht="18.75">
      <c r="A15" s="617" t="s">
        <v>218</v>
      </c>
      <c r="B15" s="568" t="s">
        <v>193</v>
      </c>
      <c r="C15" s="543"/>
      <c r="D15" s="543"/>
      <c r="E15" s="543"/>
      <c r="F15" s="435"/>
      <c r="G15" s="543">
        <v>1.5</v>
      </c>
      <c r="H15" s="543">
        <v>45</v>
      </c>
      <c r="I15" s="543">
        <v>27</v>
      </c>
      <c r="J15" s="543">
        <v>18</v>
      </c>
      <c r="K15" s="543">
        <v>9</v>
      </c>
      <c r="L15" s="543"/>
      <c r="M15" s="543">
        <v>18</v>
      </c>
      <c r="N15" s="543"/>
      <c r="O15" s="543"/>
      <c r="P15" s="543"/>
      <c r="Q15" s="543"/>
      <c r="R15" s="543">
        <v>3</v>
      </c>
      <c r="S15" s="543"/>
      <c r="T15" s="543"/>
      <c r="U15" s="543"/>
      <c r="V15" s="543"/>
      <c r="W15" s="543"/>
      <c r="X15" s="543"/>
      <c r="Y15" s="355"/>
      <c r="Z15" s="551"/>
      <c r="AA15" s="551" t="s">
        <v>405</v>
      </c>
      <c r="AB15" s="551" t="s">
        <v>405</v>
      </c>
      <c r="AC15" s="551" t="s">
        <v>405</v>
      </c>
      <c r="AD15" s="551" t="s">
        <v>405</v>
      </c>
      <c r="AE15" s="551" t="s">
        <v>404</v>
      </c>
      <c r="AF15" s="551" t="s">
        <v>405</v>
      </c>
      <c r="AG15" s="551" t="s">
        <v>405</v>
      </c>
      <c r="AH15" s="551" t="s">
        <v>405</v>
      </c>
      <c r="AI15" s="551" t="s">
        <v>405</v>
      </c>
      <c r="AJ15" s="551" t="s">
        <v>405</v>
      </c>
      <c r="AK15" s="551" t="s">
        <v>405</v>
      </c>
      <c r="AL15" s="551" t="s">
        <v>405</v>
      </c>
      <c r="AM15" s="551"/>
      <c r="AN15" s="551"/>
      <c r="AO15" s="551"/>
      <c r="AP15" s="551"/>
      <c r="AQ15" s="551"/>
      <c r="AR15" s="551"/>
      <c r="AS15" s="551"/>
      <c r="AT15" s="551"/>
      <c r="AU15" s="551"/>
      <c r="AV15" s="551"/>
      <c r="AW15" s="551"/>
      <c r="AX15" s="551"/>
      <c r="AY15" s="551"/>
      <c r="AZ15" s="550"/>
      <c r="BA15" s="550"/>
      <c r="BB15" s="550"/>
      <c r="BC15" s="550"/>
      <c r="BD15" s="550"/>
      <c r="BE15" s="550"/>
      <c r="BF15" s="550"/>
      <c r="BG15" s="550"/>
      <c r="BH15" s="550"/>
      <c r="BI15" s="550"/>
      <c r="BJ15" s="550"/>
      <c r="BK15" s="550"/>
      <c r="BL15" s="550"/>
      <c r="BM15" s="550"/>
      <c r="BN15" s="550"/>
      <c r="BO15" s="550"/>
      <c r="BP15" s="550"/>
      <c r="BQ15" s="550"/>
      <c r="BR15" s="550"/>
      <c r="BS15" s="550"/>
      <c r="BT15" s="550"/>
      <c r="BU15" s="550"/>
      <c r="BV15" s="550"/>
      <c r="BW15" s="550"/>
      <c r="BX15" s="550"/>
      <c r="BY15" s="550"/>
      <c r="BZ15" s="550"/>
      <c r="CA15" s="550"/>
      <c r="CB15" s="550"/>
      <c r="CC15" s="550"/>
      <c r="CD15" s="550"/>
      <c r="CE15" s="550"/>
      <c r="CF15" s="550"/>
      <c r="CG15" s="550"/>
      <c r="CH15" s="550"/>
      <c r="CI15" s="550"/>
      <c r="CJ15" s="550"/>
      <c r="CK15" s="550"/>
      <c r="CL15" s="550"/>
      <c r="CM15" s="550"/>
      <c r="CN15" s="550"/>
      <c r="CO15" s="550"/>
      <c r="CP15" s="550"/>
      <c r="CQ15" s="550"/>
      <c r="CR15" s="550"/>
      <c r="CS15" s="550"/>
      <c r="CT15" s="550"/>
      <c r="CU15" s="550"/>
      <c r="CV15" s="550"/>
      <c r="CW15" s="550"/>
      <c r="CX15" s="550"/>
      <c r="CY15" s="550"/>
      <c r="CZ15" s="550"/>
      <c r="DA15" s="550"/>
      <c r="DB15" s="550"/>
      <c r="DC15" s="550"/>
      <c r="DD15" s="550"/>
      <c r="DE15" s="550"/>
      <c r="DF15" s="550"/>
      <c r="DG15" s="550"/>
      <c r="DH15" s="550"/>
      <c r="DI15" s="550"/>
      <c r="DJ15" s="550"/>
      <c r="DK15" s="550"/>
      <c r="DL15" s="550"/>
      <c r="DM15" s="550"/>
      <c r="DN15" s="550"/>
      <c r="DO15" s="550"/>
      <c r="DP15" s="550"/>
      <c r="DQ15" s="550"/>
      <c r="DR15" s="550"/>
      <c r="DS15" s="550"/>
      <c r="DT15" s="550"/>
      <c r="DU15" s="550"/>
      <c r="DV15" s="550"/>
      <c r="DW15" s="550"/>
      <c r="DX15" s="550"/>
      <c r="DY15" s="550"/>
      <c r="DZ15" s="550"/>
      <c r="EA15" s="550"/>
      <c r="EB15" s="550"/>
      <c r="EC15" s="550"/>
      <c r="ED15" s="550"/>
      <c r="EE15" s="550"/>
      <c r="EF15" s="550"/>
      <c r="EG15" s="550"/>
      <c r="EH15" s="550"/>
      <c r="EI15" s="550"/>
      <c r="EJ15" s="550"/>
      <c r="EK15" s="550"/>
      <c r="EL15" s="550"/>
      <c r="EM15" s="550"/>
      <c r="EN15" s="550"/>
      <c r="EO15" s="550"/>
      <c r="EP15" s="550"/>
      <c r="EQ15" s="550"/>
      <c r="ER15" s="550"/>
      <c r="ES15" s="550"/>
      <c r="ET15" s="550"/>
      <c r="EU15" s="550"/>
      <c r="EV15" s="550"/>
      <c r="EW15" s="550"/>
      <c r="EX15" s="550"/>
      <c r="EY15" s="550"/>
      <c r="EZ15" s="550"/>
      <c r="FA15" s="550"/>
      <c r="FB15" s="550"/>
      <c r="FC15" s="550"/>
      <c r="FD15" s="550"/>
      <c r="FE15" s="550"/>
      <c r="FF15" s="550"/>
      <c r="FG15" s="550"/>
      <c r="FH15" s="550"/>
      <c r="FI15" s="550"/>
      <c r="FJ15" s="550"/>
      <c r="FK15" s="550"/>
      <c r="FL15" s="550"/>
      <c r="FM15" s="550"/>
      <c r="FN15" s="550"/>
      <c r="FO15" s="550"/>
      <c r="FP15" s="550"/>
      <c r="FQ15" s="550"/>
      <c r="FR15" s="550"/>
      <c r="FS15" s="550"/>
      <c r="FT15" s="550"/>
      <c r="FU15" s="550"/>
      <c r="FV15" s="550"/>
      <c r="FW15" s="550"/>
      <c r="FX15" s="550"/>
      <c r="FY15" s="550"/>
      <c r="FZ15" s="550"/>
      <c r="GA15" s="550"/>
      <c r="GB15" s="550"/>
      <c r="GC15" s="550"/>
      <c r="GD15" s="550"/>
      <c r="GE15" s="550"/>
      <c r="GF15" s="550"/>
      <c r="GG15" s="550"/>
      <c r="GH15" s="550"/>
      <c r="GI15" s="550"/>
      <c r="GJ15" s="550"/>
      <c r="GK15" s="550"/>
      <c r="GL15" s="550"/>
      <c r="GM15" s="550"/>
      <c r="GN15" s="550"/>
      <c r="GO15" s="550"/>
      <c r="GP15" s="550"/>
      <c r="GQ15" s="550"/>
      <c r="GR15" s="550"/>
      <c r="GS15" s="550"/>
      <c r="GT15" s="550"/>
      <c r="GU15" s="550"/>
      <c r="GV15" s="550"/>
      <c r="GW15" s="550"/>
      <c r="GX15" s="550"/>
      <c r="GY15" s="550"/>
      <c r="GZ15" s="550"/>
      <c r="HA15" s="550"/>
      <c r="HB15" s="550"/>
      <c r="HC15" s="550"/>
      <c r="HD15" s="550"/>
      <c r="HE15" s="550"/>
      <c r="HF15" s="550"/>
      <c r="HG15" s="550"/>
      <c r="HH15" s="550"/>
      <c r="HI15" s="550"/>
      <c r="HJ15" s="550"/>
      <c r="HK15" s="550"/>
      <c r="HL15" s="550"/>
      <c r="HM15" s="550"/>
      <c r="HN15" s="550"/>
      <c r="HO15" s="550"/>
      <c r="HP15" s="550"/>
      <c r="HQ15" s="550"/>
      <c r="HR15" s="550"/>
      <c r="HS15" s="550"/>
      <c r="HT15" s="550"/>
      <c r="HU15" s="550"/>
      <c r="HV15" s="550"/>
      <c r="HW15" s="550"/>
    </row>
    <row r="16" spans="1:231" s="552" customFormat="1" ht="18.75">
      <c r="A16" s="713" t="s">
        <v>326</v>
      </c>
      <c r="B16" s="722" t="s">
        <v>415</v>
      </c>
      <c r="C16" s="723"/>
      <c r="D16" s="71" t="s">
        <v>359</v>
      </c>
      <c r="E16" s="71"/>
      <c r="F16" s="723"/>
      <c r="G16" s="71">
        <v>1.5</v>
      </c>
      <c r="H16" s="71">
        <v>45</v>
      </c>
      <c r="I16" s="71">
        <v>16</v>
      </c>
      <c r="J16" s="71">
        <v>16</v>
      </c>
      <c r="K16" s="71"/>
      <c r="L16" s="71"/>
      <c r="M16" s="71">
        <v>29</v>
      </c>
      <c r="N16" s="723"/>
      <c r="O16" s="723"/>
      <c r="P16" s="723"/>
      <c r="Q16" s="71"/>
      <c r="R16" s="71">
        <v>2</v>
      </c>
      <c r="S16" s="71"/>
      <c r="T16" s="71"/>
      <c r="U16" s="71"/>
      <c r="V16" s="71"/>
      <c r="W16" s="543"/>
      <c r="X16" s="543"/>
      <c r="Y16" s="543"/>
      <c r="Z16" s="551"/>
      <c r="AA16" s="551" t="s">
        <v>405</v>
      </c>
      <c r="AB16" s="551" t="s">
        <v>405</v>
      </c>
      <c r="AC16" s="551" t="s">
        <v>405</v>
      </c>
      <c r="AD16" s="551" t="s">
        <v>405</v>
      </c>
      <c r="AE16" s="551" t="s">
        <v>404</v>
      </c>
      <c r="AF16" s="551" t="s">
        <v>405</v>
      </c>
      <c r="AG16" s="551" t="s">
        <v>405</v>
      </c>
      <c r="AH16" s="551" t="s">
        <v>405</v>
      </c>
      <c r="AI16" s="551" t="s">
        <v>405</v>
      </c>
      <c r="AJ16" s="551" t="s">
        <v>405</v>
      </c>
      <c r="AK16" s="551" t="s">
        <v>405</v>
      </c>
      <c r="AL16" s="551" t="s">
        <v>405</v>
      </c>
      <c r="AM16" s="551"/>
      <c r="AN16" s="551"/>
      <c r="AO16" s="551"/>
      <c r="AP16" s="551"/>
      <c r="AQ16" s="551"/>
      <c r="AR16" s="551"/>
      <c r="AS16" s="551"/>
      <c r="AT16" s="551"/>
      <c r="AU16" s="551"/>
      <c r="AV16" s="551"/>
      <c r="AW16" s="551"/>
      <c r="AX16" s="551"/>
      <c r="AY16" s="551"/>
      <c r="AZ16" s="550"/>
      <c r="BA16" s="550"/>
      <c r="BB16" s="550"/>
      <c r="BC16" s="550"/>
      <c r="BD16" s="550"/>
      <c r="BE16" s="550"/>
      <c r="BF16" s="550"/>
      <c r="BG16" s="550"/>
      <c r="BH16" s="550"/>
      <c r="BI16" s="550"/>
      <c r="BJ16" s="550"/>
      <c r="BK16" s="550"/>
      <c r="BL16" s="550"/>
      <c r="BM16" s="550"/>
      <c r="BN16" s="550"/>
      <c r="BO16" s="550"/>
      <c r="BP16" s="550"/>
      <c r="BQ16" s="550"/>
      <c r="BR16" s="550"/>
      <c r="BS16" s="550"/>
      <c r="BT16" s="550"/>
      <c r="BU16" s="550"/>
      <c r="BV16" s="550"/>
      <c r="BW16" s="550"/>
      <c r="BX16" s="550"/>
      <c r="BY16" s="550"/>
      <c r="BZ16" s="550"/>
      <c r="CA16" s="550"/>
      <c r="CB16" s="550"/>
      <c r="CC16" s="550"/>
      <c r="CD16" s="550"/>
      <c r="CE16" s="550"/>
      <c r="CF16" s="550"/>
      <c r="CG16" s="550"/>
      <c r="CH16" s="550"/>
      <c r="CI16" s="550"/>
      <c r="CJ16" s="550"/>
      <c r="CK16" s="550"/>
      <c r="CL16" s="550"/>
      <c r="CM16" s="550"/>
      <c r="CN16" s="550"/>
      <c r="CO16" s="550"/>
      <c r="CP16" s="550"/>
      <c r="CQ16" s="550"/>
      <c r="CR16" s="550"/>
      <c r="CS16" s="550"/>
      <c r="CT16" s="550"/>
      <c r="CU16" s="550"/>
      <c r="CV16" s="550"/>
      <c r="CW16" s="550"/>
      <c r="CX16" s="550"/>
      <c r="CY16" s="550"/>
      <c r="CZ16" s="550"/>
      <c r="DA16" s="550"/>
      <c r="DB16" s="550"/>
      <c r="DC16" s="550"/>
      <c r="DD16" s="550"/>
      <c r="DE16" s="550"/>
      <c r="DF16" s="550"/>
      <c r="DG16" s="550"/>
      <c r="DH16" s="550"/>
      <c r="DI16" s="550"/>
      <c r="DJ16" s="550"/>
      <c r="DK16" s="550"/>
      <c r="DL16" s="550"/>
      <c r="DM16" s="550"/>
      <c r="DN16" s="550"/>
      <c r="DO16" s="550"/>
      <c r="DP16" s="550"/>
      <c r="DQ16" s="550"/>
      <c r="DR16" s="550"/>
      <c r="DS16" s="550"/>
      <c r="DT16" s="550"/>
      <c r="DU16" s="550"/>
      <c r="DV16" s="550"/>
      <c r="DW16" s="550"/>
      <c r="DX16" s="550"/>
      <c r="DY16" s="550"/>
      <c r="DZ16" s="550"/>
      <c r="EA16" s="550"/>
      <c r="EB16" s="550"/>
      <c r="EC16" s="550"/>
      <c r="ED16" s="550"/>
      <c r="EE16" s="550"/>
      <c r="EF16" s="550"/>
      <c r="EG16" s="550"/>
      <c r="EH16" s="550"/>
      <c r="EI16" s="550"/>
      <c r="EJ16" s="550"/>
      <c r="EK16" s="550"/>
      <c r="EL16" s="550"/>
      <c r="EM16" s="550"/>
      <c r="EN16" s="550"/>
      <c r="EO16" s="550"/>
      <c r="EP16" s="550"/>
      <c r="EQ16" s="550"/>
      <c r="ER16" s="550"/>
      <c r="ES16" s="550"/>
      <c r="ET16" s="550"/>
      <c r="EU16" s="550"/>
      <c r="EV16" s="550"/>
      <c r="EW16" s="550"/>
      <c r="EX16" s="550"/>
      <c r="EY16" s="550"/>
      <c r="EZ16" s="550"/>
      <c r="FA16" s="550"/>
      <c r="FB16" s="550"/>
      <c r="FC16" s="550"/>
      <c r="FD16" s="550"/>
      <c r="FE16" s="550"/>
      <c r="FF16" s="550"/>
      <c r="FG16" s="550"/>
      <c r="FH16" s="550"/>
      <c r="FI16" s="550"/>
      <c r="FJ16" s="550"/>
      <c r="FK16" s="550"/>
      <c r="FL16" s="550"/>
      <c r="FM16" s="550"/>
      <c r="FN16" s="550"/>
      <c r="FO16" s="550"/>
      <c r="FP16" s="550"/>
      <c r="FQ16" s="550"/>
      <c r="FR16" s="550"/>
      <c r="FS16" s="550"/>
      <c r="FT16" s="550"/>
      <c r="FU16" s="550"/>
      <c r="FV16" s="550"/>
      <c r="FW16" s="550"/>
      <c r="FX16" s="550"/>
      <c r="FY16" s="550"/>
      <c r="FZ16" s="550"/>
      <c r="GA16" s="550"/>
      <c r="GB16" s="550"/>
      <c r="GC16" s="550"/>
      <c r="GD16" s="550"/>
      <c r="GE16" s="550"/>
      <c r="GF16" s="550"/>
      <c r="GG16" s="550"/>
      <c r="GH16" s="550"/>
      <c r="GI16" s="550"/>
      <c r="GJ16" s="550"/>
      <c r="GK16" s="550"/>
      <c r="GL16" s="550"/>
      <c r="GM16" s="550"/>
      <c r="GN16" s="550"/>
      <c r="GO16" s="550"/>
      <c r="GP16" s="550"/>
      <c r="GQ16" s="550"/>
      <c r="GR16" s="550"/>
      <c r="GS16" s="550"/>
      <c r="GT16" s="550"/>
      <c r="GU16" s="550"/>
      <c r="GV16" s="550"/>
      <c r="GW16" s="550"/>
      <c r="GX16" s="550"/>
      <c r="GY16" s="550"/>
      <c r="GZ16" s="550"/>
      <c r="HA16" s="550"/>
      <c r="HB16" s="550"/>
      <c r="HC16" s="550"/>
      <c r="HD16" s="550"/>
      <c r="HE16" s="550"/>
      <c r="HF16" s="550"/>
      <c r="HG16" s="550"/>
      <c r="HH16" s="550"/>
      <c r="HI16" s="550"/>
      <c r="HJ16" s="550"/>
      <c r="HK16" s="550"/>
      <c r="HL16" s="550"/>
      <c r="HM16" s="550"/>
      <c r="HN16" s="550"/>
      <c r="HO16" s="550"/>
      <c r="HP16" s="550"/>
      <c r="HQ16" s="550"/>
      <c r="HR16" s="550"/>
      <c r="HS16" s="550"/>
      <c r="HT16" s="550"/>
      <c r="HU16" s="550"/>
      <c r="HV16" s="550"/>
      <c r="HW16" s="550"/>
    </row>
    <row r="17" spans="1:231" s="552" customFormat="1" ht="18.75">
      <c r="A17" s="713"/>
      <c r="B17" s="722"/>
      <c r="C17" s="723"/>
      <c r="D17" s="71"/>
      <c r="E17" s="71"/>
      <c r="F17" s="723"/>
      <c r="G17" s="71"/>
      <c r="H17" s="71"/>
      <c r="I17" s="71"/>
      <c r="J17" s="71"/>
      <c r="K17" s="71"/>
      <c r="L17" s="71"/>
      <c r="M17" s="71"/>
      <c r="N17" s="723"/>
      <c r="O17" s="723"/>
      <c r="P17" s="723"/>
      <c r="Q17" s="71"/>
      <c r="R17" s="71"/>
      <c r="S17" s="71"/>
      <c r="T17" s="71"/>
      <c r="U17" s="71"/>
      <c r="V17" s="71"/>
      <c r="W17" s="543"/>
      <c r="X17" s="543"/>
      <c r="Y17" s="543"/>
      <c r="Z17" s="551"/>
      <c r="AA17" s="551"/>
      <c r="AB17" s="551"/>
      <c r="AC17" s="551"/>
      <c r="AD17" s="551"/>
      <c r="AE17" s="551"/>
      <c r="AF17" s="551"/>
      <c r="AG17" s="551"/>
      <c r="AH17" s="551"/>
      <c r="AI17" s="551"/>
      <c r="AJ17" s="551"/>
      <c r="AK17" s="551"/>
      <c r="AL17" s="551"/>
      <c r="AM17" s="551"/>
      <c r="AN17" s="551"/>
      <c r="AO17" s="551"/>
      <c r="AP17" s="551"/>
      <c r="AQ17" s="551"/>
      <c r="AR17" s="551"/>
      <c r="AS17" s="551"/>
      <c r="AT17" s="551"/>
      <c r="AU17" s="551"/>
      <c r="AV17" s="551"/>
      <c r="AW17" s="551"/>
      <c r="AX17" s="551"/>
      <c r="AY17" s="551"/>
      <c r="AZ17" s="550"/>
      <c r="BA17" s="550"/>
      <c r="BB17" s="550"/>
      <c r="BC17" s="550"/>
      <c r="BD17" s="550"/>
      <c r="BE17" s="550"/>
      <c r="BF17" s="550"/>
      <c r="BG17" s="550"/>
      <c r="BH17" s="550"/>
      <c r="BI17" s="550"/>
      <c r="BJ17" s="550"/>
      <c r="BK17" s="550"/>
      <c r="BL17" s="550"/>
      <c r="BM17" s="550"/>
      <c r="BN17" s="550"/>
      <c r="BO17" s="550"/>
      <c r="BP17" s="550"/>
      <c r="BQ17" s="550"/>
      <c r="BR17" s="550"/>
      <c r="BS17" s="550"/>
      <c r="BT17" s="550"/>
      <c r="BU17" s="550"/>
      <c r="BV17" s="550"/>
      <c r="BW17" s="550"/>
      <c r="BX17" s="550"/>
      <c r="BY17" s="550"/>
      <c r="BZ17" s="550"/>
      <c r="CA17" s="550"/>
      <c r="CB17" s="550"/>
      <c r="CC17" s="550"/>
      <c r="CD17" s="550"/>
      <c r="CE17" s="550"/>
      <c r="CF17" s="550"/>
      <c r="CG17" s="550"/>
      <c r="CH17" s="550"/>
      <c r="CI17" s="550"/>
      <c r="CJ17" s="550"/>
      <c r="CK17" s="550"/>
      <c r="CL17" s="550"/>
      <c r="CM17" s="550"/>
      <c r="CN17" s="550"/>
      <c r="CO17" s="550"/>
      <c r="CP17" s="550"/>
      <c r="CQ17" s="550"/>
      <c r="CR17" s="550"/>
      <c r="CS17" s="550"/>
      <c r="CT17" s="550"/>
      <c r="CU17" s="550"/>
      <c r="CV17" s="550"/>
      <c r="CW17" s="550"/>
      <c r="CX17" s="550"/>
      <c r="CY17" s="550"/>
      <c r="CZ17" s="550"/>
      <c r="DA17" s="550"/>
      <c r="DB17" s="550"/>
      <c r="DC17" s="550"/>
      <c r="DD17" s="550"/>
      <c r="DE17" s="550"/>
      <c r="DF17" s="550"/>
      <c r="DG17" s="550"/>
      <c r="DH17" s="550"/>
      <c r="DI17" s="550"/>
      <c r="DJ17" s="550"/>
      <c r="DK17" s="550"/>
      <c r="DL17" s="550"/>
      <c r="DM17" s="550"/>
      <c r="DN17" s="550"/>
      <c r="DO17" s="550"/>
      <c r="DP17" s="550"/>
      <c r="DQ17" s="550"/>
      <c r="DR17" s="550"/>
      <c r="DS17" s="550"/>
      <c r="DT17" s="550"/>
      <c r="DU17" s="550"/>
      <c r="DV17" s="550"/>
      <c r="DW17" s="550"/>
      <c r="DX17" s="550"/>
      <c r="DY17" s="550"/>
      <c r="DZ17" s="550"/>
      <c r="EA17" s="550"/>
      <c r="EB17" s="550"/>
      <c r="EC17" s="550"/>
      <c r="ED17" s="550"/>
      <c r="EE17" s="550"/>
      <c r="EF17" s="550"/>
      <c r="EG17" s="550"/>
      <c r="EH17" s="550"/>
      <c r="EI17" s="550"/>
      <c r="EJ17" s="550"/>
      <c r="EK17" s="550"/>
      <c r="EL17" s="550"/>
      <c r="EM17" s="550"/>
      <c r="EN17" s="550"/>
      <c r="EO17" s="550"/>
      <c r="EP17" s="550"/>
      <c r="EQ17" s="550"/>
      <c r="ER17" s="550"/>
      <c r="ES17" s="550"/>
      <c r="ET17" s="550"/>
      <c r="EU17" s="550"/>
      <c r="EV17" s="550"/>
      <c r="EW17" s="550"/>
      <c r="EX17" s="550"/>
      <c r="EY17" s="550"/>
      <c r="EZ17" s="550"/>
      <c r="FA17" s="550"/>
      <c r="FB17" s="550"/>
      <c r="FC17" s="550"/>
      <c r="FD17" s="550"/>
      <c r="FE17" s="550"/>
      <c r="FF17" s="550"/>
      <c r="FG17" s="550"/>
      <c r="FH17" s="550"/>
      <c r="FI17" s="550"/>
      <c r="FJ17" s="550"/>
      <c r="FK17" s="550"/>
      <c r="FL17" s="550"/>
      <c r="FM17" s="550"/>
      <c r="FN17" s="550"/>
      <c r="FO17" s="550"/>
      <c r="FP17" s="550"/>
      <c r="FQ17" s="550"/>
      <c r="FR17" s="550"/>
      <c r="FS17" s="550"/>
      <c r="FT17" s="550"/>
      <c r="FU17" s="550"/>
      <c r="FV17" s="550"/>
      <c r="FW17" s="550"/>
      <c r="FX17" s="550"/>
      <c r="FY17" s="550"/>
      <c r="FZ17" s="550"/>
      <c r="GA17" s="550"/>
      <c r="GB17" s="550"/>
      <c r="GC17" s="550"/>
      <c r="GD17" s="550"/>
      <c r="GE17" s="550"/>
      <c r="GF17" s="550"/>
      <c r="GG17" s="550"/>
      <c r="GH17" s="550"/>
      <c r="GI17" s="550"/>
      <c r="GJ17" s="550"/>
      <c r="GK17" s="550"/>
      <c r="GL17" s="550"/>
      <c r="GM17" s="550"/>
      <c r="GN17" s="550"/>
      <c r="GO17" s="550"/>
      <c r="GP17" s="550"/>
      <c r="GQ17" s="550"/>
      <c r="GR17" s="550"/>
      <c r="GS17" s="550"/>
      <c r="GT17" s="550"/>
      <c r="GU17" s="550"/>
      <c r="GV17" s="550"/>
      <c r="GW17" s="550"/>
      <c r="GX17" s="550"/>
      <c r="GY17" s="550"/>
      <c r="GZ17" s="550"/>
      <c r="HA17" s="550"/>
      <c r="HB17" s="550"/>
      <c r="HC17" s="550"/>
      <c r="HD17" s="550"/>
      <c r="HE17" s="550"/>
      <c r="HF17" s="550"/>
      <c r="HG17" s="550"/>
      <c r="HH17" s="550"/>
      <c r="HI17" s="550"/>
      <c r="HJ17" s="550"/>
      <c r="HK17" s="550"/>
      <c r="HL17" s="550"/>
      <c r="HM17" s="550"/>
      <c r="HN17" s="550"/>
      <c r="HO17" s="550"/>
      <c r="HP17" s="550"/>
      <c r="HQ17" s="550"/>
      <c r="HR17" s="550"/>
      <c r="HS17" s="550"/>
      <c r="HT17" s="550"/>
      <c r="HU17" s="550"/>
      <c r="HV17" s="550"/>
      <c r="HW17" s="550"/>
    </row>
    <row r="18" spans="1:51" s="552" customFormat="1" ht="18.75">
      <c r="A18" s="353"/>
      <c r="B18" s="594" t="s">
        <v>265</v>
      </c>
      <c r="C18" s="595">
        <v>2</v>
      </c>
      <c r="D18" s="596">
        <v>4</v>
      </c>
      <c r="E18" s="596"/>
      <c r="F18" s="595"/>
      <c r="G18" s="595"/>
      <c r="H18" s="595"/>
      <c r="I18" s="594"/>
      <c r="J18" s="594"/>
      <c r="K18" s="594"/>
      <c r="L18" s="594"/>
      <c r="M18" s="594"/>
      <c r="N18" s="594"/>
      <c r="O18" s="594"/>
      <c r="P18" s="594"/>
      <c r="Q18" s="594"/>
      <c r="R18" s="594">
        <f>SUM(R9:R16)</f>
        <v>27</v>
      </c>
      <c r="S18" s="594"/>
      <c r="T18" s="594"/>
      <c r="U18" s="594"/>
      <c r="V18" s="594"/>
      <c r="W18" s="594"/>
      <c r="X18" s="594"/>
      <c r="Y18" s="594"/>
      <c r="Z18" s="594"/>
      <c r="AA18" s="594"/>
      <c r="AB18" s="594"/>
      <c r="AC18" s="594"/>
      <c r="AD18" s="594"/>
      <c r="AE18" s="594"/>
      <c r="AF18" s="594"/>
      <c r="AG18" s="594"/>
      <c r="AH18" s="594"/>
      <c r="AI18" s="594"/>
      <c r="AJ18" s="594"/>
      <c r="AK18" s="594"/>
      <c r="AL18" s="594"/>
      <c r="AM18" s="594"/>
      <c r="AN18" s="594"/>
      <c r="AO18" s="594"/>
      <c r="AP18" s="594"/>
      <c r="AQ18" s="594"/>
      <c r="AR18" s="594"/>
      <c r="AS18" s="594"/>
      <c r="AT18" s="594"/>
      <c r="AU18" s="594"/>
      <c r="AV18" s="594"/>
      <c r="AW18" s="594"/>
      <c r="AX18" s="594"/>
      <c r="AY18" s="594"/>
    </row>
  </sheetData>
  <sheetProtection selectLockedCells="1" selectUnlockedCells="1"/>
  <mergeCells count="30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Y2:AY7"/>
    <mergeCell ref="AO7:AQ7"/>
    <mergeCell ref="AR7:AT7"/>
    <mergeCell ref="AU7:AW7"/>
    <mergeCell ref="F5:F7"/>
    <mergeCell ref="J5:J7"/>
    <mergeCell ref="K5:K7"/>
    <mergeCell ref="L5:L7"/>
    <mergeCell ref="N6:Y6"/>
    <mergeCell ref="AL7:AN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7"/>
  <sheetViews>
    <sheetView view="pageBreakPreview" zoomScale="70" zoomScaleNormal="50" zoomScaleSheetLayoutView="70" zoomScalePageLayoutView="0" workbookViewId="0" topLeftCell="A1">
      <selection activeCell="A2" sqref="A2:A7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hidden="1" customWidth="1"/>
    <col min="8" max="8" width="10.375" style="11" hidden="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hidden="1" customWidth="1"/>
    <col min="14" max="14" width="5.875" style="10" hidden="1" customWidth="1"/>
    <col min="15" max="16" width="6.25390625" style="10" hidden="1" customWidth="1"/>
    <col min="17" max="17" width="7.625" style="10" hidden="1" customWidth="1"/>
    <col min="18" max="18" width="6.25390625" style="10" hidden="1" customWidth="1"/>
    <col min="19" max="19" width="16.75390625" style="10" customWidth="1"/>
    <col min="20" max="21" width="6.25390625" style="10" hidden="1" customWidth="1"/>
    <col min="22" max="22" width="7.625" style="10" hidden="1" customWidth="1"/>
    <col min="23" max="25" width="6.25390625" style="10" hidden="1" customWidth="1"/>
    <col min="26" max="26" width="8.75390625" style="10" hidden="1" customWidth="1"/>
    <col min="27" max="27" width="10.25390625" style="10" hidden="1" customWidth="1"/>
    <col min="28" max="50" width="0" style="10" hidden="1" customWidth="1"/>
    <col min="51" max="51" width="28.625" style="10" customWidth="1"/>
    <col min="52" max="16384" width="9.125" style="10" customWidth="1"/>
  </cols>
  <sheetData>
    <row r="1" spans="1:25" s="13" customFormat="1" ht="19.5" thickBot="1">
      <c r="A1" s="1096" t="s">
        <v>413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8"/>
    </row>
    <row r="2" spans="1:51" s="13" customFormat="1" ht="12.75" customHeight="1">
      <c r="A2" s="1084" t="s">
        <v>32</v>
      </c>
      <c r="B2" s="1042" t="s">
        <v>101</v>
      </c>
      <c r="C2" s="1028" t="s">
        <v>355</v>
      </c>
      <c r="D2" s="1029"/>
      <c r="E2" s="1030"/>
      <c r="F2" s="1031"/>
      <c r="G2" s="1026" t="s">
        <v>102</v>
      </c>
      <c r="H2" s="1118" t="s">
        <v>108</v>
      </c>
      <c r="I2" s="1119"/>
      <c r="J2" s="1119"/>
      <c r="K2" s="1119"/>
      <c r="L2" s="1119"/>
      <c r="M2" s="1120"/>
      <c r="N2" s="1039"/>
      <c r="O2" s="1040"/>
      <c r="P2" s="1040"/>
      <c r="Q2" s="1040"/>
      <c r="R2" s="1040"/>
      <c r="S2" s="1040"/>
      <c r="T2" s="1040"/>
      <c r="U2" s="1040"/>
      <c r="V2" s="1040"/>
      <c r="W2" s="1040"/>
      <c r="X2" s="1040"/>
      <c r="Y2" s="1041"/>
      <c r="Z2" s="41"/>
      <c r="AY2" s="1126" t="s">
        <v>406</v>
      </c>
    </row>
    <row r="3" spans="1:51" s="13" customFormat="1" ht="12.75" customHeight="1">
      <c r="A3" s="1085"/>
      <c r="B3" s="1043"/>
      <c r="C3" s="1032"/>
      <c r="D3" s="1033"/>
      <c r="E3" s="1034"/>
      <c r="F3" s="1035"/>
      <c r="G3" s="1027"/>
      <c r="H3" s="1080" t="s">
        <v>109</v>
      </c>
      <c r="I3" s="1109" t="s">
        <v>112</v>
      </c>
      <c r="J3" s="1110"/>
      <c r="K3" s="1110"/>
      <c r="L3" s="1111"/>
      <c r="M3" s="1124" t="s">
        <v>115</v>
      </c>
      <c r="N3" s="1099" t="s">
        <v>34</v>
      </c>
      <c r="O3" s="1100"/>
      <c r="P3" s="1101"/>
      <c r="Q3" s="1105" t="s">
        <v>35</v>
      </c>
      <c r="R3" s="1100"/>
      <c r="S3" s="1101"/>
      <c r="T3" s="1105" t="s">
        <v>36</v>
      </c>
      <c r="U3" s="1100"/>
      <c r="V3" s="1101"/>
      <c r="W3" s="1105" t="s">
        <v>37</v>
      </c>
      <c r="X3" s="1100"/>
      <c r="Y3" s="1107"/>
      <c r="AY3" s="1126"/>
    </row>
    <row r="4" spans="1:51" s="13" customFormat="1" ht="18.75" customHeight="1">
      <c r="A4" s="1085"/>
      <c r="B4" s="1043"/>
      <c r="C4" s="1025" t="s">
        <v>103</v>
      </c>
      <c r="D4" s="1025" t="s">
        <v>104</v>
      </c>
      <c r="E4" s="1115" t="s">
        <v>105</v>
      </c>
      <c r="F4" s="1125"/>
      <c r="G4" s="1027"/>
      <c r="H4" s="1080"/>
      <c r="I4" s="1025" t="s">
        <v>110</v>
      </c>
      <c r="J4" s="1115" t="s">
        <v>111</v>
      </c>
      <c r="K4" s="1116"/>
      <c r="L4" s="1117"/>
      <c r="M4" s="1124"/>
      <c r="N4" s="1102"/>
      <c r="O4" s="1103"/>
      <c r="P4" s="1104"/>
      <c r="Q4" s="1106"/>
      <c r="R4" s="1103"/>
      <c r="S4" s="1104"/>
      <c r="T4" s="1106"/>
      <c r="U4" s="1103"/>
      <c r="V4" s="1104"/>
      <c r="W4" s="1106"/>
      <c r="X4" s="1103"/>
      <c r="Y4" s="1108"/>
      <c r="AY4" s="1126"/>
    </row>
    <row r="5" spans="1:51" s="13" customFormat="1" ht="15.75">
      <c r="A5" s="1085"/>
      <c r="B5" s="1043"/>
      <c r="C5" s="1025"/>
      <c r="D5" s="1025"/>
      <c r="E5" s="1036" t="s">
        <v>106</v>
      </c>
      <c r="F5" s="1112" t="s">
        <v>107</v>
      </c>
      <c r="G5" s="1027"/>
      <c r="H5" s="1080"/>
      <c r="I5" s="1025"/>
      <c r="J5" s="1036" t="s">
        <v>33</v>
      </c>
      <c r="K5" s="1036" t="s">
        <v>113</v>
      </c>
      <c r="L5" s="1036" t="s">
        <v>114</v>
      </c>
      <c r="M5" s="1124"/>
      <c r="N5" s="109">
        <v>1</v>
      </c>
      <c r="O5" s="15" t="s">
        <v>360</v>
      </c>
      <c r="P5" s="15" t="s">
        <v>356</v>
      </c>
      <c r="Q5" s="15">
        <v>3</v>
      </c>
      <c r="R5" s="15" t="s">
        <v>359</v>
      </c>
      <c r="S5" s="15" t="s">
        <v>361</v>
      </c>
      <c r="T5" s="15">
        <v>5</v>
      </c>
      <c r="U5" s="15" t="s">
        <v>362</v>
      </c>
      <c r="V5" s="15" t="s">
        <v>363</v>
      </c>
      <c r="W5" s="15">
        <v>7</v>
      </c>
      <c r="X5" s="15" t="s">
        <v>364</v>
      </c>
      <c r="Y5" s="30" t="s">
        <v>358</v>
      </c>
      <c r="AY5" s="1126"/>
    </row>
    <row r="6" spans="1:51" s="13" customFormat="1" ht="21" customHeight="1" thickBot="1">
      <c r="A6" s="1085"/>
      <c r="B6" s="1043"/>
      <c r="C6" s="1025"/>
      <c r="D6" s="1025"/>
      <c r="E6" s="1037"/>
      <c r="F6" s="1113"/>
      <c r="G6" s="1027"/>
      <c r="H6" s="1080"/>
      <c r="I6" s="1025"/>
      <c r="J6" s="1037"/>
      <c r="K6" s="1037"/>
      <c r="L6" s="1037"/>
      <c r="M6" s="1124"/>
      <c r="N6" s="1121"/>
      <c r="O6" s="1110"/>
      <c r="P6" s="1110"/>
      <c r="Q6" s="1110"/>
      <c r="R6" s="1110"/>
      <c r="S6" s="1110"/>
      <c r="T6" s="1110"/>
      <c r="U6" s="1110"/>
      <c r="V6" s="1110"/>
      <c r="W6" s="1110"/>
      <c r="X6" s="1110"/>
      <c r="Y6" s="1122"/>
      <c r="AY6" s="1126"/>
    </row>
    <row r="7" spans="1:51" s="13" customFormat="1" ht="36.75" customHeight="1">
      <c r="A7" s="1129"/>
      <c r="B7" s="1043"/>
      <c r="C7" s="1036"/>
      <c r="D7" s="1036"/>
      <c r="E7" s="1037"/>
      <c r="F7" s="1113"/>
      <c r="G7" s="1130"/>
      <c r="H7" s="1131"/>
      <c r="I7" s="1036"/>
      <c r="J7" s="1037"/>
      <c r="K7" s="1037"/>
      <c r="L7" s="1037"/>
      <c r="M7" s="1112"/>
      <c r="N7" s="597">
        <v>15</v>
      </c>
      <c r="O7" s="598">
        <v>9</v>
      </c>
      <c r="P7" s="599">
        <v>9</v>
      </c>
      <c r="Q7" s="597">
        <v>15</v>
      </c>
      <c r="R7" s="598">
        <v>9</v>
      </c>
      <c r="S7" s="599"/>
      <c r="T7" s="597">
        <v>15</v>
      </c>
      <c r="U7" s="598">
        <v>9</v>
      </c>
      <c r="V7" s="599">
        <v>9</v>
      </c>
      <c r="W7" s="597">
        <v>15</v>
      </c>
      <c r="X7" s="598">
        <v>9</v>
      </c>
      <c r="Y7" s="599">
        <v>8</v>
      </c>
      <c r="AK7" s="600"/>
      <c r="AL7" s="1128" t="s">
        <v>34</v>
      </c>
      <c r="AM7" s="1128"/>
      <c r="AN7" s="1128"/>
      <c r="AO7" s="1128" t="s">
        <v>35</v>
      </c>
      <c r="AP7" s="1128"/>
      <c r="AQ7" s="1128"/>
      <c r="AR7" s="1128" t="s">
        <v>36</v>
      </c>
      <c r="AS7" s="1128"/>
      <c r="AT7" s="1128"/>
      <c r="AU7" s="1128" t="s">
        <v>37</v>
      </c>
      <c r="AV7" s="1128"/>
      <c r="AW7" s="1128"/>
      <c r="AY7" s="1127"/>
    </row>
    <row r="8" spans="1:231" s="552" customFormat="1" ht="37.5">
      <c r="A8" s="713" t="s">
        <v>302</v>
      </c>
      <c r="B8" s="714" t="s">
        <v>303</v>
      </c>
      <c r="C8" s="622"/>
      <c r="D8" s="715" t="s">
        <v>357</v>
      </c>
      <c r="E8" s="715"/>
      <c r="F8" s="716"/>
      <c r="G8" s="717"/>
      <c r="H8" s="622"/>
      <c r="I8" s="622"/>
      <c r="J8" s="622"/>
      <c r="K8" s="622"/>
      <c r="L8" s="622"/>
      <c r="M8" s="622"/>
      <c r="N8" s="622"/>
      <c r="O8" s="622"/>
      <c r="P8" s="622"/>
      <c r="Q8" s="622" t="s">
        <v>304</v>
      </c>
      <c r="R8" s="622" t="s">
        <v>304</v>
      </c>
      <c r="S8" s="622" t="s">
        <v>304</v>
      </c>
      <c r="T8" s="622" t="s">
        <v>304</v>
      </c>
      <c r="U8" s="622" t="s">
        <v>304</v>
      </c>
      <c r="V8" s="622" t="s">
        <v>304</v>
      </c>
      <c r="W8" s="622" t="s">
        <v>304</v>
      </c>
      <c r="X8" s="622" t="s">
        <v>304</v>
      </c>
      <c r="Y8" s="622"/>
      <c r="Z8" s="665"/>
      <c r="AA8" s="551" t="s">
        <v>405</v>
      </c>
      <c r="AB8" s="551" t="s">
        <v>405</v>
      </c>
      <c r="AC8" s="551" t="s">
        <v>405</v>
      </c>
      <c r="AD8" s="551" t="s">
        <v>404</v>
      </c>
      <c r="AE8" s="551" t="s">
        <v>404</v>
      </c>
      <c r="AF8" s="551" t="s">
        <v>404</v>
      </c>
      <c r="AG8" s="551" t="s">
        <v>404</v>
      </c>
      <c r="AH8" s="551" t="s">
        <v>404</v>
      </c>
      <c r="AI8" s="551" t="s">
        <v>404</v>
      </c>
      <c r="AJ8" s="551" t="s">
        <v>404</v>
      </c>
      <c r="AK8" s="551" t="s">
        <v>404</v>
      </c>
      <c r="AL8" s="551" t="s">
        <v>405</v>
      </c>
      <c r="AM8" s="665"/>
      <c r="AN8" s="665"/>
      <c r="AO8" s="665"/>
      <c r="AP8" s="665"/>
      <c r="AQ8" s="665"/>
      <c r="AR8" s="665"/>
      <c r="AS8" s="665"/>
      <c r="AT8" s="665"/>
      <c r="AU8" s="665"/>
      <c r="AV8" s="665"/>
      <c r="AW8" s="665"/>
      <c r="AX8" s="665"/>
      <c r="AY8" s="665"/>
      <c r="AZ8" s="664"/>
      <c r="BA8" s="664"/>
      <c r="BB8" s="664"/>
      <c r="BC8" s="664"/>
      <c r="BD8" s="664"/>
      <c r="BE8" s="664"/>
      <c r="BF8" s="664"/>
      <c r="BG8" s="664"/>
      <c r="BH8" s="664"/>
      <c r="BI8" s="664"/>
      <c r="BJ8" s="664"/>
      <c r="BK8" s="664"/>
      <c r="BL8" s="664"/>
      <c r="BM8" s="664"/>
      <c r="BN8" s="664"/>
      <c r="BO8" s="664"/>
      <c r="BP8" s="664"/>
      <c r="BQ8" s="664"/>
      <c r="BR8" s="664"/>
      <c r="BS8" s="664"/>
      <c r="BT8" s="664"/>
      <c r="BU8" s="664"/>
      <c r="BV8" s="664"/>
      <c r="BW8" s="664"/>
      <c r="BX8" s="664"/>
      <c r="BY8" s="664"/>
      <c r="BZ8" s="664"/>
      <c r="CA8" s="664"/>
      <c r="CB8" s="664"/>
      <c r="CC8" s="664"/>
      <c r="CD8" s="664"/>
      <c r="CE8" s="664"/>
      <c r="CF8" s="664"/>
      <c r="CG8" s="664"/>
      <c r="CH8" s="664"/>
      <c r="CI8" s="664"/>
      <c r="CJ8" s="664"/>
      <c r="CK8" s="664"/>
      <c r="CL8" s="664"/>
      <c r="CM8" s="664"/>
      <c r="CN8" s="664"/>
      <c r="CO8" s="664"/>
      <c r="CP8" s="664"/>
      <c r="CQ8" s="664"/>
      <c r="CR8" s="664"/>
      <c r="CS8" s="664"/>
      <c r="CT8" s="664"/>
      <c r="CU8" s="664"/>
      <c r="CV8" s="664"/>
      <c r="CW8" s="664"/>
      <c r="CX8" s="664"/>
      <c r="CY8" s="664"/>
      <c r="CZ8" s="664"/>
      <c r="DA8" s="664"/>
      <c r="DB8" s="664"/>
      <c r="DC8" s="664"/>
      <c r="DD8" s="664"/>
      <c r="DE8" s="664"/>
      <c r="DF8" s="664"/>
      <c r="DG8" s="664"/>
      <c r="DH8" s="664"/>
      <c r="DI8" s="664"/>
      <c r="DJ8" s="664"/>
      <c r="DK8" s="664"/>
      <c r="DL8" s="664"/>
      <c r="DM8" s="664"/>
      <c r="DN8" s="664"/>
      <c r="DO8" s="664"/>
      <c r="DP8" s="664"/>
      <c r="DQ8" s="664"/>
      <c r="DR8" s="664"/>
      <c r="DS8" s="664"/>
      <c r="DT8" s="664"/>
      <c r="DU8" s="664"/>
      <c r="DV8" s="664"/>
      <c r="DW8" s="664"/>
      <c r="DX8" s="664"/>
      <c r="DY8" s="664"/>
      <c r="DZ8" s="664"/>
      <c r="EA8" s="664"/>
      <c r="EB8" s="664"/>
      <c r="EC8" s="664"/>
      <c r="ED8" s="664"/>
      <c r="EE8" s="664"/>
      <c r="EF8" s="664"/>
      <c r="EG8" s="664"/>
      <c r="EH8" s="664"/>
      <c r="EI8" s="664"/>
      <c r="EJ8" s="664"/>
      <c r="EK8" s="664"/>
      <c r="EL8" s="664"/>
      <c r="EM8" s="664"/>
      <c r="EN8" s="664"/>
      <c r="EO8" s="664"/>
      <c r="EP8" s="664"/>
      <c r="EQ8" s="664"/>
      <c r="ER8" s="664"/>
      <c r="ES8" s="664"/>
      <c r="ET8" s="664"/>
      <c r="EU8" s="664"/>
      <c r="EV8" s="664"/>
      <c r="EW8" s="664"/>
      <c r="EX8" s="664"/>
      <c r="EY8" s="664"/>
      <c r="EZ8" s="664"/>
      <c r="FA8" s="664"/>
      <c r="FB8" s="664"/>
      <c r="FC8" s="664"/>
      <c r="FD8" s="664"/>
      <c r="FE8" s="664"/>
      <c r="FF8" s="664"/>
      <c r="FG8" s="664"/>
      <c r="FH8" s="664"/>
      <c r="FI8" s="664"/>
      <c r="FJ8" s="664"/>
      <c r="FK8" s="664"/>
      <c r="FL8" s="664"/>
      <c r="FM8" s="664"/>
      <c r="FN8" s="664"/>
      <c r="FO8" s="664"/>
      <c r="FP8" s="664"/>
      <c r="FQ8" s="664"/>
      <c r="FR8" s="664"/>
      <c r="FS8" s="664"/>
      <c r="FT8" s="664"/>
      <c r="FU8" s="664"/>
      <c r="FV8" s="664"/>
      <c r="FW8" s="664"/>
      <c r="FX8" s="664"/>
      <c r="FY8" s="664"/>
      <c r="FZ8" s="664"/>
      <c r="GA8" s="664"/>
      <c r="GB8" s="664"/>
      <c r="GC8" s="664"/>
      <c r="GD8" s="664"/>
      <c r="GE8" s="664"/>
      <c r="GF8" s="664"/>
      <c r="GG8" s="664"/>
      <c r="GH8" s="664"/>
      <c r="GI8" s="664"/>
      <c r="GJ8" s="664"/>
      <c r="GK8" s="664"/>
      <c r="GL8" s="664"/>
      <c r="GM8" s="664"/>
      <c r="GN8" s="664"/>
      <c r="GO8" s="664"/>
      <c r="GP8" s="664"/>
      <c r="GQ8" s="664"/>
      <c r="GR8" s="664"/>
      <c r="GS8" s="664"/>
      <c r="GT8" s="664"/>
      <c r="GU8" s="664"/>
      <c r="GV8" s="664"/>
      <c r="GW8" s="664"/>
      <c r="GX8" s="664"/>
      <c r="GY8" s="664"/>
      <c r="GZ8" s="664"/>
      <c r="HA8" s="664"/>
      <c r="HB8" s="664"/>
      <c r="HC8" s="664"/>
      <c r="HD8" s="664"/>
      <c r="HE8" s="664"/>
      <c r="HF8" s="664"/>
      <c r="HG8" s="664"/>
      <c r="HH8" s="664"/>
      <c r="HI8" s="664"/>
      <c r="HJ8" s="664"/>
      <c r="HK8" s="664"/>
      <c r="HL8" s="664"/>
      <c r="HM8" s="664"/>
      <c r="HN8" s="664"/>
      <c r="HO8" s="664"/>
      <c r="HP8" s="664"/>
      <c r="HQ8" s="664"/>
      <c r="HR8" s="664"/>
      <c r="HS8" s="664"/>
      <c r="HT8" s="664"/>
      <c r="HU8" s="664"/>
      <c r="HV8" s="664"/>
      <c r="HW8" s="664"/>
    </row>
    <row r="9" spans="1:231" s="552" customFormat="1" ht="18.75">
      <c r="A9" s="615" t="s">
        <v>136</v>
      </c>
      <c r="B9" s="621" t="s">
        <v>46</v>
      </c>
      <c r="C9" s="622"/>
      <c r="D9" s="355" t="s">
        <v>366</v>
      </c>
      <c r="E9" s="617"/>
      <c r="F9" s="618"/>
      <c r="G9" s="619">
        <v>1.5</v>
      </c>
      <c r="H9" s="543">
        <v>45</v>
      </c>
      <c r="I9" s="623">
        <v>30</v>
      </c>
      <c r="J9" s="543"/>
      <c r="K9" s="543"/>
      <c r="L9" s="543">
        <v>30</v>
      </c>
      <c r="M9" s="623">
        <v>15</v>
      </c>
      <c r="N9" s="355"/>
      <c r="O9" s="355"/>
      <c r="P9" s="355"/>
      <c r="Q9" s="355"/>
      <c r="R9" s="355"/>
      <c r="S9" s="355">
        <v>4</v>
      </c>
      <c r="T9" s="355"/>
      <c r="U9" s="355"/>
      <c r="V9" s="355"/>
      <c r="W9" s="355"/>
      <c r="X9" s="355"/>
      <c r="Y9" s="543"/>
      <c r="Z9" s="551"/>
      <c r="AA9" s="551" t="s">
        <v>405</v>
      </c>
      <c r="AB9" s="551" t="s">
        <v>405</v>
      </c>
      <c r="AC9" s="551" t="s">
        <v>405</v>
      </c>
      <c r="AD9" s="551" t="s">
        <v>405</v>
      </c>
      <c r="AE9" s="551" t="s">
        <v>405</v>
      </c>
      <c r="AF9" s="551" t="s">
        <v>404</v>
      </c>
      <c r="AG9" s="551" t="s">
        <v>405</v>
      </c>
      <c r="AH9" s="551" t="s">
        <v>405</v>
      </c>
      <c r="AI9" s="551" t="s">
        <v>405</v>
      </c>
      <c r="AJ9" s="551" t="s">
        <v>405</v>
      </c>
      <c r="AK9" s="551" t="s">
        <v>405</v>
      </c>
      <c r="AL9" s="551" t="s">
        <v>405</v>
      </c>
      <c r="AM9" s="551"/>
      <c r="AN9" s="551"/>
      <c r="AO9" s="551"/>
      <c r="AP9" s="551"/>
      <c r="AQ9" s="551"/>
      <c r="AR9" s="551"/>
      <c r="AS9" s="551"/>
      <c r="AT9" s="551"/>
      <c r="AU9" s="551"/>
      <c r="AV9" s="551"/>
      <c r="AW9" s="551"/>
      <c r="AX9" s="551"/>
      <c r="AY9" s="551"/>
      <c r="AZ9" s="550"/>
      <c r="BA9" s="550"/>
      <c r="BB9" s="550"/>
      <c r="BC9" s="550"/>
      <c r="BD9" s="550"/>
      <c r="BE9" s="550"/>
      <c r="BF9" s="550"/>
      <c r="BG9" s="550"/>
      <c r="BH9" s="550"/>
      <c r="BI9" s="550"/>
      <c r="BJ9" s="550"/>
      <c r="BK9" s="550"/>
      <c r="BL9" s="550"/>
      <c r="BM9" s="550"/>
      <c r="BN9" s="550"/>
      <c r="BO9" s="550"/>
      <c r="BP9" s="550"/>
      <c r="BQ9" s="550"/>
      <c r="BR9" s="550"/>
      <c r="BS9" s="550"/>
      <c r="BT9" s="550"/>
      <c r="BU9" s="550"/>
      <c r="BV9" s="550"/>
      <c r="BW9" s="550"/>
      <c r="BX9" s="550"/>
      <c r="BY9" s="550"/>
      <c r="BZ9" s="550"/>
      <c r="CA9" s="550"/>
      <c r="CB9" s="550"/>
      <c r="CC9" s="550"/>
      <c r="CD9" s="550"/>
      <c r="CE9" s="550"/>
      <c r="CF9" s="550"/>
      <c r="CG9" s="550"/>
      <c r="CH9" s="550"/>
      <c r="CI9" s="550"/>
      <c r="CJ9" s="550"/>
      <c r="CK9" s="550"/>
      <c r="CL9" s="550"/>
      <c r="CM9" s="550"/>
      <c r="CN9" s="550"/>
      <c r="CO9" s="550"/>
      <c r="CP9" s="550"/>
      <c r="CQ9" s="550"/>
      <c r="CR9" s="550"/>
      <c r="CS9" s="550"/>
      <c r="CT9" s="550"/>
      <c r="CU9" s="550"/>
      <c r="CV9" s="550"/>
      <c r="CW9" s="550"/>
      <c r="CX9" s="550"/>
      <c r="CY9" s="550"/>
      <c r="CZ9" s="550"/>
      <c r="DA9" s="550"/>
      <c r="DB9" s="550"/>
      <c r="DC9" s="550"/>
      <c r="DD9" s="550"/>
      <c r="DE9" s="550"/>
      <c r="DF9" s="550"/>
      <c r="DG9" s="550"/>
      <c r="DH9" s="550"/>
      <c r="DI9" s="550"/>
      <c r="DJ9" s="550"/>
      <c r="DK9" s="550"/>
      <c r="DL9" s="550"/>
      <c r="DM9" s="550"/>
      <c r="DN9" s="550"/>
      <c r="DO9" s="550"/>
      <c r="DP9" s="550"/>
      <c r="DQ9" s="550"/>
      <c r="DR9" s="550"/>
      <c r="DS9" s="550"/>
      <c r="DT9" s="550"/>
      <c r="DU9" s="550"/>
      <c r="DV9" s="550"/>
      <c r="DW9" s="550"/>
      <c r="DX9" s="550"/>
      <c r="DY9" s="550"/>
      <c r="DZ9" s="550"/>
      <c r="EA9" s="550"/>
      <c r="EB9" s="550"/>
      <c r="EC9" s="550"/>
      <c r="ED9" s="550"/>
      <c r="EE9" s="550"/>
      <c r="EF9" s="550"/>
      <c r="EG9" s="550"/>
      <c r="EH9" s="550"/>
      <c r="EI9" s="550"/>
      <c r="EJ9" s="550"/>
      <c r="EK9" s="550"/>
      <c r="EL9" s="550"/>
      <c r="EM9" s="550"/>
      <c r="EN9" s="550"/>
      <c r="EO9" s="550"/>
      <c r="EP9" s="550"/>
      <c r="EQ9" s="550"/>
      <c r="ER9" s="550"/>
      <c r="ES9" s="550"/>
      <c r="ET9" s="550"/>
      <c r="EU9" s="550"/>
      <c r="EV9" s="550"/>
      <c r="EW9" s="550"/>
      <c r="EX9" s="550"/>
      <c r="EY9" s="550"/>
      <c r="EZ9" s="550"/>
      <c r="FA9" s="550"/>
      <c r="FB9" s="550"/>
      <c r="FC9" s="550"/>
      <c r="FD9" s="550"/>
      <c r="FE9" s="550"/>
      <c r="FF9" s="550"/>
      <c r="FG9" s="550"/>
      <c r="FH9" s="550"/>
      <c r="FI9" s="550"/>
      <c r="FJ9" s="550"/>
      <c r="FK9" s="550"/>
      <c r="FL9" s="550"/>
      <c r="FM9" s="550"/>
      <c r="FN9" s="550"/>
      <c r="FO9" s="550"/>
      <c r="FP9" s="550"/>
      <c r="FQ9" s="550"/>
      <c r="FR9" s="550"/>
      <c r="FS9" s="550"/>
      <c r="FT9" s="550"/>
      <c r="FU9" s="550"/>
      <c r="FV9" s="550"/>
      <c r="FW9" s="550"/>
      <c r="FX9" s="550"/>
      <c r="FY9" s="550"/>
      <c r="FZ9" s="550"/>
      <c r="GA9" s="550"/>
      <c r="GB9" s="550"/>
      <c r="GC9" s="550"/>
      <c r="GD9" s="550"/>
      <c r="GE9" s="550"/>
      <c r="GF9" s="550"/>
      <c r="GG9" s="550"/>
      <c r="GH9" s="550"/>
      <c r="GI9" s="550"/>
      <c r="GJ9" s="550"/>
      <c r="GK9" s="550"/>
      <c r="GL9" s="550"/>
      <c r="GM9" s="550"/>
      <c r="GN9" s="550"/>
      <c r="GO9" s="550"/>
      <c r="GP9" s="550"/>
      <c r="GQ9" s="550"/>
      <c r="GR9" s="550"/>
      <c r="GS9" s="550"/>
      <c r="GT9" s="550"/>
      <c r="GU9" s="550"/>
      <c r="GV9" s="550"/>
      <c r="GW9" s="550"/>
      <c r="GX9" s="550"/>
      <c r="GY9" s="550"/>
      <c r="GZ9" s="550"/>
      <c r="HA9" s="550"/>
      <c r="HB9" s="550"/>
      <c r="HC9" s="550"/>
      <c r="HD9" s="550"/>
      <c r="HE9" s="550"/>
      <c r="HF9" s="550"/>
      <c r="HG9" s="550"/>
      <c r="HH9" s="550"/>
      <c r="HI9" s="550"/>
      <c r="HJ9" s="550"/>
      <c r="HK9" s="550"/>
      <c r="HL9" s="550"/>
      <c r="HM9" s="550"/>
      <c r="HN9" s="550"/>
      <c r="HO9" s="550"/>
      <c r="HP9" s="550"/>
      <c r="HQ9" s="550"/>
      <c r="HR9" s="550"/>
      <c r="HS9" s="550"/>
      <c r="HT9" s="550"/>
      <c r="HU9" s="550"/>
      <c r="HV9" s="550"/>
      <c r="HW9" s="550"/>
    </row>
    <row r="10" spans="1:231" s="552" customFormat="1" ht="18.75">
      <c r="A10" s="617" t="s">
        <v>139</v>
      </c>
      <c r="B10" s="568" t="s">
        <v>176</v>
      </c>
      <c r="C10" s="354" t="s">
        <v>361</v>
      </c>
      <c r="D10" s="352"/>
      <c r="E10" s="352"/>
      <c r="F10" s="353"/>
      <c r="G10" s="543">
        <v>3</v>
      </c>
      <c r="H10" s="577">
        <v>90</v>
      </c>
      <c r="I10" s="543">
        <v>36</v>
      </c>
      <c r="J10" s="577">
        <v>18</v>
      </c>
      <c r="K10" s="577">
        <v>18</v>
      </c>
      <c r="L10" s="577"/>
      <c r="M10" s="543">
        <v>54</v>
      </c>
      <c r="N10" s="355"/>
      <c r="O10" s="355"/>
      <c r="P10" s="355"/>
      <c r="Q10" s="355"/>
      <c r="R10" s="355"/>
      <c r="S10" s="355">
        <v>4</v>
      </c>
      <c r="T10" s="355"/>
      <c r="U10" s="355"/>
      <c r="V10" s="355"/>
      <c r="W10" s="355"/>
      <c r="X10" s="355"/>
      <c r="Y10" s="355"/>
      <c r="Z10" s="551"/>
      <c r="AA10" s="551" t="s">
        <v>405</v>
      </c>
      <c r="AB10" s="551" t="s">
        <v>405</v>
      </c>
      <c r="AC10" s="551" t="s">
        <v>405</v>
      </c>
      <c r="AD10" s="551" t="s">
        <v>405</v>
      </c>
      <c r="AE10" s="551" t="s">
        <v>405</v>
      </c>
      <c r="AF10" s="551" t="s">
        <v>404</v>
      </c>
      <c r="AG10" s="551" t="s">
        <v>405</v>
      </c>
      <c r="AH10" s="551" t="s">
        <v>405</v>
      </c>
      <c r="AI10" s="551" t="s">
        <v>405</v>
      </c>
      <c r="AJ10" s="551" t="s">
        <v>405</v>
      </c>
      <c r="AK10" s="551" t="s">
        <v>405</v>
      </c>
      <c r="AL10" s="551" t="s">
        <v>405</v>
      </c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0"/>
      <c r="BA10" s="550"/>
      <c r="BB10" s="550"/>
      <c r="BC10" s="550"/>
      <c r="BD10" s="550"/>
      <c r="BE10" s="550"/>
      <c r="BF10" s="550"/>
      <c r="BG10" s="550"/>
      <c r="BH10" s="550"/>
      <c r="BI10" s="550"/>
      <c r="BJ10" s="550"/>
      <c r="BK10" s="550"/>
      <c r="BL10" s="550"/>
      <c r="BM10" s="550"/>
      <c r="BN10" s="550"/>
      <c r="BO10" s="550"/>
      <c r="BP10" s="550"/>
      <c r="BQ10" s="550"/>
      <c r="BR10" s="550"/>
      <c r="BS10" s="550"/>
      <c r="BT10" s="550"/>
      <c r="BU10" s="550"/>
      <c r="BV10" s="550"/>
      <c r="BW10" s="550"/>
      <c r="BX10" s="550"/>
      <c r="BY10" s="550"/>
      <c r="BZ10" s="550"/>
      <c r="CA10" s="550"/>
      <c r="CB10" s="550"/>
      <c r="CC10" s="550"/>
      <c r="CD10" s="550"/>
      <c r="CE10" s="550"/>
      <c r="CF10" s="550"/>
      <c r="CG10" s="550"/>
      <c r="CH10" s="550"/>
      <c r="CI10" s="550"/>
      <c r="CJ10" s="550"/>
      <c r="CK10" s="550"/>
      <c r="CL10" s="550"/>
      <c r="CM10" s="550"/>
      <c r="CN10" s="550"/>
      <c r="CO10" s="550"/>
      <c r="CP10" s="550"/>
      <c r="CQ10" s="550"/>
      <c r="CR10" s="550"/>
      <c r="CS10" s="550"/>
      <c r="CT10" s="550"/>
      <c r="CU10" s="550"/>
      <c r="CV10" s="550"/>
      <c r="CW10" s="550"/>
      <c r="CX10" s="550"/>
      <c r="CY10" s="550"/>
      <c r="CZ10" s="550"/>
      <c r="DA10" s="550"/>
      <c r="DB10" s="550"/>
      <c r="DC10" s="550"/>
      <c r="DD10" s="550"/>
      <c r="DE10" s="550"/>
      <c r="DF10" s="550"/>
      <c r="DG10" s="550"/>
      <c r="DH10" s="550"/>
      <c r="DI10" s="550"/>
      <c r="DJ10" s="550"/>
      <c r="DK10" s="550"/>
      <c r="DL10" s="550"/>
      <c r="DM10" s="550"/>
      <c r="DN10" s="550"/>
      <c r="DO10" s="550"/>
      <c r="DP10" s="550"/>
      <c r="DQ10" s="550"/>
      <c r="DR10" s="550"/>
      <c r="DS10" s="550"/>
      <c r="DT10" s="550"/>
      <c r="DU10" s="550"/>
      <c r="DV10" s="550"/>
      <c r="DW10" s="550"/>
      <c r="DX10" s="550"/>
      <c r="DY10" s="550"/>
      <c r="DZ10" s="550"/>
      <c r="EA10" s="550"/>
      <c r="EB10" s="550"/>
      <c r="EC10" s="550"/>
      <c r="ED10" s="550"/>
      <c r="EE10" s="550"/>
      <c r="EF10" s="550"/>
      <c r="EG10" s="550"/>
      <c r="EH10" s="550"/>
      <c r="EI10" s="550"/>
      <c r="EJ10" s="550"/>
      <c r="EK10" s="550"/>
      <c r="EL10" s="550"/>
      <c r="EM10" s="550"/>
      <c r="EN10" s="550"/>
      <c r="EO10" s="550"/>
      <c r="EP10" s="550"/>
      <c r="EQ10" s="550"/>
      <c r="ER10" s="550"/>
      <c r="ES10" s="550"/>
      <c r="ET10" s="550"/>
      <c r="EU10" s="550"/>
      <c r="EV10" s="550"/>
      <c r="EW10" s="550"/>
      <c r="EX10" s="550"/>
      <c r="EY10" s="550"/>
      <c r="EZ10" s="550"/>
      <c r="FA10" s="550"/>
      <c r="FB10" s="550"/>
      <c r="FC10" s="550"/>
      <c r="FD10" s="550"/>
      <c r="FE10" s="550"/>
      <c r="FF10" s="550"/>
      <c r="FG10" s="550"/>
      <c r="FH10" s="550"/>
      <c r="FI10" s="550"/>
      <c r="FJ10" s="550"/>
      <c r="FK10" s="550"/>
      <c r="FL10" s="550"/>
      <c r="FM10" s="550"/>
      <c r="FN10" s="550"/>
      <c r="FO10" s="550"/>
      <c r="FP10" s="550"/>
      <c r="FQ10" s="550"/>
      <c r="FR10" s="550"/>
      <c r="FS10" s="550"/>
      <c r="FT10" s="550"/>
      <c r="FU10" s="550"/>
      <c r="FV10" s="550"/>
      <c r="FW10" s="550"/>
      <c r="FX10" s="550"/>
      <c r="FY10" s="550"/>
      <c r="FZ10" s="550"/>
      <c r="GA10" s="550"/>
      <c r="GB10" s="550"/>
      <c r="GC10" s="550"/>
      <c r="GD10" s="550"/>
      <c r="GE10" s="550"/>
      <c r="GF10" s="550"/>
      <c r="GG10" s="550"/>
      <c r="GH10" s="550"/>
      <c r="GI10" s="550"/>
      <c r="GJ10" s="550"/>
      <c r="GK10" s="550"/>
      <c r="GL10" s="550"/>
      <c r="GM10" s="550"/>
      <c r="GN10" s="550"/>
      <c r="GO10" s="550"/>
      <c r="GP10" s="550"/>
      <c r="GQ10" s="550"/>
      <c r="GR10" s="550"/>
      <c r="GS10" s="550"/>
      <c r="GT10" s="550"/>
      <c r="GU10" s="550"/>
      <c r="GV10" s="550"/>
      <c r="GW10" s="550"/>
      <c r="GX10" s="550"/>
      <c r="GY10" s="550"/>
      <c r="GZ10" s="550"/>
      <c r="HA10" s="550"/>
      <c r="HB10" s="550"/>
      <c r="HC10" s="550"/>
      <c r="HD10" s="550"/>
      <c r="HE10" s="550"/>
      <c r="HF10" s="550"/>
      <c r="HG10" s="550"/>
      <c r="HH10" s="550"/>
      <c r="HI10" s="550"/>
      <c r="HJ10" s="550"/>
      <c r="HK10" s="550"/>
      <c r="HL10" s="550"/>
      <c r="HM10" s="550"/>
      <c r="HN10" s="550"/>
      <c r="HO10" s="550"/>
      <c r="HP10" s="550"/>
      <c r="HQ10" s="550"/>
      <c r="HR10" s="550"/>
      <c r="HS10" s="550"/>
      <c r="HT10" s="550"/>
      <c r="HU10" s="550"/>
      <c r="HV10" s="550"/>
      <c r="HW10" s="550"/>
    </row>
    <row r="11" spans="1:231" s="552" customFormat="1" ht="37.5">
      <c r="A11" s="617" t="s">
        <v>211</v>
      </c>
      <c r="B11" s="568" t="s">
        <v>189</v>
      </c>
      <c r="C11" s="543" t="s">
        <v>361</v>
      </c>
      <c r="D11" s="543"/>
      <c r="E11" s="543"/>
      <c r="F11" s="435"/>
      <c r="G11" s="543">
        <v>2</v>
      </c>
      <c r="H11" s="543">
        <v>60</v>
      </c>
      <c r="I11" s="543">
        <v>36</v>
      </c>
      <c r="J11" s="543">
        <v>18</v>
      </c>
      <c r="K11" s="543">
        <v>18</v>
      </c>
      <c r="L11" s="543"/>
      <c r="M11" s="543">
        <v>24</v>
      </c>
      <c r="N11" s="543"/>
      <c r="O11" s="543"/>
      <c r="P11" s="543"/>
      <c r="Q11" s="543"/>
      <c r="R11" s="543"/>
      <c r="S11" s="543">
        <v>4</v>
      </c>
      <c r="T11" s="543"/>
      <c r="U11" s="543"/>
      <c r="V11" s="543"/>
      <c r="W11" s="543"/>
      <c r="X11" s="543"/>
      <c r="Y11" s="355"/>
      <c r="Z11" s="551"/>
      <c r="AA11" s="551" t="s">
        <v>405</v>
      </c>
      <c r="AB11" s="551" t="s">
        <v>405</v>
      </c>
      <c r="AC11" s="551" t="s">
        <v>405</v>
      </c>
      <c r="AD11" s="551" t="s">
        <v>405</v>
      </c>
      <c r="AE11" s="551" t="s">
        <v>405</v>
      </c>
      <c r="AF11" s="551" t="s">
        <v>404</v>
      </c>
      <c r="AG11" s="551" t="s">
        <v>405</v>
      </c>
      <c r="AH11" s="551" t="s">
        <v>405</v>
      </c>
      <c r="AI11" s="551" t="s">
        <v>405</v>
      </c>
      <c r="AJ11" s="551" t="s">
        <v>405</v>
      </c>
      <c r="AK11" s="551" t="s">
        <v>405</v>
      </c>
      <c r="AL11" s="551" t="s">
        <v>405</v>
      </c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0"/>
      <c r="BA11" s="550"/>
      <c r="BB11" s="550"/>
      <c r="BC11" s="550"/>
      <c r="BD11" s="550"/>
      <c r="BE11" s="550"/>
      <c r="BF11" s="550"/>
      <c r="BG11" s="550"/>
      <c r="BH11" s="550"/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0"/>
      <c r="BV11" s="550"/>
      <c r="BW11" s="550"/>
      <c r="BX11" s="550"/>
      <c r="BY11" s="550"/>
      <c r="BZ11" s="550"/>
      <c r="CA11" s="550"/>
      <c r="CB11" s="550"/>
      <c r="CC11" s="550"/>
      <c r="CD11" s="550"/>
      <c r="CE11" s="550"/>
      <c r="CF11" s="550"/>
      <c r="CG11" s="550"/>
      <c r="CH11" s="550"/>
      <c r="CI11" s="550"/>
      <c r="CJ11" s="550"/>
      <c r="CK11" s="550"/>
      <c r="CL11" s="550"/>
      <c r="CM11" s="550"/>
      <c r="CN11" s="550"/>
      <c r="CO11" s="550"/>
      <c r="CP11" s="550"/>
      <c r="CQ11" s="550"/>
      <c r="CR11" s="550"/>
      <c r="CS11" s="550"/>
      <c r="CT11" s="550"/>
      <c r="CU11" s="550"/>
      <c r="CV11" s="550"/>
      <c r="CW11" s="550"/>
      <c r="CX11" s="550"/>
      <c r="CY11" s="550"/>
      <c r="CZ11" s="550"/>
      <c r="DA11" s="550"/>
      <c r="DB11" s="550"/>
      <c r="DC11" s="550"/>
      <c r="DD11" s="550"/>
      <c r="DE11" s="550"/>
      <c r="DF11" s="550"/>
      <c r="DG11" s="550"/>
      <c r="DH11" s="550"/>
      <c r="DI11" s="550"/>
      <c r="DJ11" s="550"/>
      <c r="DK11" s="550"/>
      <c r="DL11" s="550"/>
      <c r="DM11" s="550"/>
      <c r="DN11" s="550"/>
      <c r="DO11" s="550"/>
      <c r="DP11" s="550"/>
      <c r="DQ11" s="550"/>
      <c r="DR11" s="550"/>
      <c r="DS11" s="550"/>
      <c r="DT11" s="550"/>
      <c r="DU11" s="550"/>
      <c r="DV11" s="550"/>
      <c r="DW11" s="550"/>
      <c r="DX11" s="550"/>
      <c r="DY11" s="550"/>
      <c r="DZ11" s="550"/>
      <c r="EA11" s="550"/>
      <c r="EB11" s="550"/>
      <c r="EC11" s="550"/>
      <c r="ED11" s="550"/>
      <c r="EE11" s="550"/>
      <c r="EF11" s="550"/>
      <c r="EG11" s="550"/>
      <c r="EH11" s="550"/>
      <c r="EI11" s="550"/>
      <c r="EJ11" s="550"/>
      <c r="EK11" s="550"/>
      <c r="EL11" s="550"/>
      <c r="EM11" s="550"/>
      <c r="EN11" s="550"/>
      <c r="EO11" s="550"/>
      <c r="EP11" s="550"/>
      <c r="EQ11" s="550"/>
      <c r="ER11" s="550"/>
      <c r="ES11" s="550"/>
      <c r="ET11" s="550"/>
      <c r="EU11" s="550"/>
      <c r="EV11" s="550"/>
      <c r="EW11" s="550"/>
      <c r="EX11" s="550"/>
      <c r="EY11" s="550"/>
      <c r="EZ11" s="550"/>
      <c r="FA11" s="550"/>
      <c r="FB11" s="550"/>
      <c r="FC11" s="550"/>
      <c r="FD11" s="550"/>
      <c r="FE11" s="550"/>
      <c r="FF11" s="550"/>
      <c r="FG11" s="550"/>
      <c r="FH11" s="550"/>
      <c r="FI11" s="550"/>
      <c r="FJ11" s="550"/>
      <c r="FK11" s="550"/>
      <c r="FL11" s="550"/>
      <c r="FM11" s="550"/>
      <c r="FN11" s="550"/>
      <c r="FO11" s="550"/>
      <c r="FP11" s="550"/>
      <c r="FQ11" s="550"/>
      <c r="FR11" s="550"/>
      <c r="FS11" s="550"/>
      <c r="FT11" s="550"/>
      <c r="FU11" s="550"/>
      <c r="FV11" s="550"/>
      <c r="FW11" s="550"/>
      <c r="FX11" s="550"/>
      <c r="FY11" s="550"/>
      <c r="FZ11" s="550"/>
      <c r="GA11" s="550"/>
      <c r="GB11" s="550"/>
      <c r="GC11" s="550"/>
      <c r="GD11" s="550"/>
      <c r="GE11" s="550"/>
      <c r="GF11" s="550"/>
      <c r="GG11" s="550"/>
      <c r="GH11" s="550"/>
      <c r="GI11" s="550"/>
      <c r="GJ11" s="550"/>
      <c r="GK11" s="550"/>
      <c r="GL11" s="550"/>
      <c r="GM11" s="550"/>
      <c r="GN11" s="550"/>
      <c r="GO11" s="550"/>
      <c r="GP11" s="550"/>
      <c r="GQ11" s="550"/>
      <c r="GR11" s="550"/>
      <c r="GS11" s="550"/>
      <c r="GT11" s="550"/>
      <c r="GU11" s="550"/>
      <c r="GV11" s="550"/>
      <c r="GW11" s="550"/>
      <c r="GX11" s="550"/>
      <c r="GY11" s="550"/>
      <c r="GZ11" s="550"/>
      <c r="HA11" s="550"/>
      <c r="HB11" s="550"/>
      <c r="HC11" s="550"/>
      <c r="HD11" s="550"/>
      <c r="HE11" s="550"/>
      <c r="HF11" s="550"/>
      <c r="HG11" s="550"/>
      <c r="HH11" s="550"/>
      <c r="HI11" s="550"/>
      <c r="HJ11" s="550"/>
      <c r="HK11" s="550"/>
      <c r="HL11" s="550"/>
      <c r="HM11" s="550"/>
      <c r="HN11" s="550"/>
      <c r="HO11" s="550"/>
      <c r="HP11" s="550"/>
      <c r="HQ11" s="550"/>
      <c r="HR11" s="550"/>
      <c r="HS11" s="550"/>
      <c r="HT11" s="550"/>
      <c r="HU11" s="550"/>
      <c r="HV11" s="550"/>
      <c r="HW11" s="550"/>
    </row>
    <row r="12" spans="1:231" s="552" customFormat="1" ht="37.5">
      <c r="A12" s="617" t="s">
        <v>212</v>
      </c>
      <c r="B12" s="568" t="s">
        <v>202</v>
      </c>
      <c r="C12" s="543"/>
      <c r="D12" s="543"/>
      <c r="E12" s="543"/>
      <c r="F12" s="435" t="s">
        <v>361</v>
      </c>
      <c r="G12" s="543">
        <v>1</v>
      </c>
      <c r="H12" s="543">
        <v>30</v>
      </c>
      <c r="I12" s="543">
        <v>18</v>
      </c>
      <c r="J12" s="543"/>
      <c r="K12" s="543"/>
      <c r="L12" s="543">
        <v>18</v>
      </c>
      <c r="M12" s="543">
        <v>12</v>
      </c>
      <c r="N12" s="543"/>
      <c r="O12" s="543"/>
      <c r="P12" s="543"/>
      <c r="Q12" s="543"/>
      <c r="R12" s="543"/>
      <c r="S12" s="543">
        <v>2</v>
      </c>
      <c r="T12" s="543"/>
      <c r="U12" s="543"/>
      <c r="V12" s="543"/>
      <c r="W12" s="543"/>
      <c r="X12" s="543"/>
      <c r="Y12" s="355"/>
      <c r="Z12" s="551"/>
      <c r="AA12" s="551" t="s">
        <v>405</v>
      </c>
      <c r="AB12" s="551" t="s">
        <v>405</v>
      </c>
      <c r="AC12" s="551" t="s">
        <v>405</v>
      </c>
      <c r="AD12" s="551" t="s">
        <v>405</v>
      </c>
      <c r="AE12" s="551" t="s">
        <v>405</v>
      </c>
      <c r="AF12" s="551" t="s">
        <v>404</v>
      </c>
      <c r="AG12" s="551" t="s">
        <v>405</v>
      </c>
      <c r="AH12" s="551" t="s">
        <v>405</v>
      </c>
      <c r="AI12" s="551" t="s">
        <v>405</v>
      </c>
      <c r="AJ12" s="551" t="s">
        <v>405</v>
      </c>
      <c r="AK12" s="551" t="s">
        <v>405</v>
      </c>
      <c r="AL12" s="551" t="s">
        <v>405</v>
      </c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0"/>
      <c r="BA12" s="550"/>
      <c r="BB12" s="550"/>
      <c r="BC12" s="550"/>
      <c r="BD12" s="550"/>
      <c r="BE12" s="550"/>
      <c r="BF12" s="550"/>
      <c r="BG12" s="550"/>
      <c r="BH12" s="550"/>
      <c r="BI12" s="550"/>
      <c r="BJ12" s="550"/>
      <c r="BK12" s="550"/>
      <c r="BL12" s="550"/>
      <c r="BM12" s="550"/>
      <c r="BN12" s="550"/>
      <c r="BO12" s="550"/>
      <c r="BP12" s="550"/>
      <c r="BQ12" s="550"/>
      <c r="BR12" s="550"/>
      <c r="BS12" s="550"/>
      <c r="BT12" s="550"/>
      <c r="BU12" s="550"/>
      <c r="BV12" s="550"/>
      <c r="BW12" s="550"/>
      <c r="BX12" s="550"/>
      <c r="BY12" s="550"/>
      <c r="BZ12" s="550"/>
      <c r="CA12" s="550"/>
      <c r="CB12" s="550"/>
      <c r="CC12" s="550"/>
      <c r="CD12" s="550"/>
      <c r="CE12" s="550"/>
      <c r="CF12" s="550"/>
      <c r="CG12" s="550"/>
      <c r="CH12" s="550"/>
      <c r="CI12" s="550"/>
      <c r="CJ12" s="550"/>
      <c r="CK12" s="550"/>
      <c r="CL12" s="550"/>
      <c r="CM12" s="550"/>
      <c r="CN12" s="550"/>
      <c r="CO12" s="550"/>
      <c r="CP12" s="550"/>
      <c r="CQ12" s="550"/>
      <c r="CR12" s="550"/>
      <c r="CS12" s="550"/>
      <c r="CT12" s="550"/>
      <c r="CU12" s="550"/>
      <c r="CV12" s="550"/>
      <c r="CW12" s="550"/>
      <c r="CX12" s="550"/>
      <c r="CY12" s="550"/>
      <c r="CZ12" s="550"/>
      <c r="DA12" s="550"/>
      <c r="DB12" s="550"/>
      <c r="DC12" s="550"/>
      <c r="DD12" s="550"/>
      <c r="DE12" s="550"/>
      <c r="DF12" s="550"/>
      <c r="DG12" s="550"/>
      <c r="DH12" s="550"/>
      <c r="DI12" s="550"/>
      <c r="DJ12" s="550"/>
      <c r="DK12" s="550"/>
      <c r="DL12" s="550"/>
      <c r="DM12" s="550"/>
      <c r="DN12" s="550"/>
      <c r="DO12" s="550"/>
      <c r="DP12" s="550"/>
      <c r="DQ12" s="550"/>
      <c r="DR12" s="550"/>
      <c r="DS12" s="550"/>
      <c r="DT12" s="550"/>
      <c r="DU12" s="550"/>
      <c r="DV12" s="550"/>
      <c r="DW12" s="550"/>
      <c r="DX12" s="550"/>
      <c r="DY12" s="550"/>
      <c r="DZ12" s="550"/>
      <c r="EA12" s="550"/>
      <c r="EB12" s="550"/>
      <c r="EC12" s="550"/>
      <c r="ED12" s="550"/>
      <c r="EE12" s="550"/>
      <c r="EF12" s="550"/>
      <c r="EG12" s="550"/>
      <c r="EH12" s="550"/>
      <c r="EI12" s="550"/>
      <c r="EJ12" s="550"/>
      <c r="EK12" s="550"/>
      <c r="EL12" s="550"/>
      <c r="EM12" s="550"/>
      <c r="EN12" s="550"/>
      <c r="EO12" s="550"/>
      <c r="EP12" s="550"/>
      <c r="EQ12" s="550"/>
      <c r="ER12" s="550"/>
      <c r="ES12" s="550"/>
      <c r="ET12" s="550"/>
      <c r="EU12" s="550"/>
      <c r="EV12" s="550"/>
      <c r="EW12" s="550"/>
      <c r="EX12" s="550"/>
      <c r="EY12" s="550"/>
      <c r="EZ12" s="550"/>
      <c r="FA12" s="550"/>
      <c r="FB12" s="550"/>
      <c r="FC12" s="550"/>
      <c r="FD12" s="550"/>
      <c r="FE12" s="550"/>
      <c r="FF12" s="550"/>
      <c r="FG12" s="550"/>
      <c r="FH12" s="550"/>
      <c r="FI12" s="550"/>
      <c r="FJ12" s="550"/>
      <c r="FK12" s="550"/>
      <c r="FL12" s="550"/>
      <c r="FM12" s="550"/>
      <c r="FN12" s="550"/>
      <c r="FO12" s="550"/>
      <c r="FP12" s="550"/>
      <c r="FQ12" s="550"/>
      <c r="FR12" s="550"/>
      <c r="FS12" s="550"/>
      <c r="FT12" s="550"/>
      <c r="FU12" s="550"/>
      <c r="FV12" s="550"/>
      <c r="FW12" s="550"/>
      <c r="FX12" s="550"/>
      <c r="FY12" s="550"/>
      <c r="FZ12" s="550"/>
      <c r="GA12" s="550"/>
      <c r="GB12" s="550"/>
      <c r="GC12" s="550"/>
      <c r="GD12" s="550"/>
      <c r="GE12" s="550"/>
      <c r="GF12" s="550"/>
      <c r="GG12" s="550"/>
      <c r="GH12" s="550"/>
      <c r="GI12" s="550"/>
      <c r="GJ12" s="550"/>
      <c r="GK12" s="550"/>
      <c r="GL12" s="550"/>
      <c r="GM12" s="550"/>
      <c r="GN12" s="550"/>
      <c r="GO12" s="550"/>
      <c r="GP12" s="550"/>
      <c r="GQ12" s="550"/>
      <c r="GR12" s="550"/>
      <c r="GS12" s="550"/>
      <c r="GT12" s="550"/>
      <c r="GU12" s="550"/>
      <c r="GV12" s="550"/>
      <c r="GW12" s="550"/>
      <c r="GX12" s="550"/>
      <c r="GY12" s="550"/>
      <c r="GZ12" s="550"/>
      <c r="HA12" s="550"/>
      <c r="HB12" s="550"/>
      <c r="HC12" s="550"/>
      <c r="HD12" s="550"/>
      <c r="HE12" s="550"/>
      <c r="HF12" s="550"/>
      <c r="HG12" s="550"/>
      <c r="HH12" s="550"/>
      <c r="HI12" s="550"/>
      <c r="HJ12" s="550"/>
      <c r="HK12" s="550"/>
      <c r="HL12" s="550"/>
      <c r="HM12" s="550"/>
      <c r="HN12" s="550"/>
      <c r="HO12" s="550"/>
      <c r="HP12" s="550"/>
      <c r="HQ12" s="550"/>
      <c r="HR12" s="550"/>
      <c r="HS12" s="550"/>
      <c r="HT12" s="550"/>
      <c r="HU12" s="550"/>
      <c r="HV12" s="550"/>
      <c r="HW12" s="550"/>
    </row>
    <row r="13" spans="1:231" s="552" customFormat="1" ht="18.75">
      <c r="A13" s="617" t="s">
        <v>219</v>
      </c>
      <c r="B13" s="568" t="s">
        <v>193</v>
      </c>
      <c r="C13" s="543"/>
      <c r="D13" s="543" t="s">
        <v>361</v>
      </c>
      <c r="E13" s="543"/>
      <c r="F13" s="435"/>
      <c r="G13" s="543">
        <v>2</v>
      </c>
      <c r="H13" s="543">
        <v>60</v>
      </c>
      <c r="I13" s="543">
        <v>36</v>
      </c>
      <c r="J13" s="543">
        <v>18</v>
      </c>
      <c r="K13" s="543">
        <v>18</v>
      </c>
      <c r="L13" s="543"/>
      <c r="M13" s="543">
        <v>24</v>
      </c>
      <c r="N13" s="543"/>
      <c r="O13" s="543"/>
      <c r="P13" s="543"/>
      <c r="Q13" s="543"/>
      <c r="R13" s="543"/>
      <c r="S13" s="543">
        <v>4</v>
      </c>
      <c r="T13" s="543"/>
      <c r="U13" s="543"/>
      <c r="V13" s="543"/>
      <c r="W13" s="543"/>
      <c r="X13" s="543"/>
      <c r="Y13" s="355"/>
      <c r="Z13" s="551"/>
      <c r="AA13" s="551" t="s">
        <v>405</v>
      </c>
      <c r="AB13" s="551" t="s">
        <v>405</v>
      </c>
      <c r="AC13" s="551" t="s">
        <v>405</v>
      </c>
      <c r="AD13" s="551" t="s">
        <v>405</v>
      </c>
      <c r="AE13" s="551" t="s">
        <v>405</v>
      </c>
      <c r="AF13" s="551" t="s">
        <v>404</v>
      </c>
      <c r="AG13" s="551" t="s">
        <v>405</v>
      </c>
      <c r="AH13" s="551" t="s">
        <v>405</v>
      </c>
      <c r="AI13" s="551" t="s">
        <v>405</v>
      </c>
      <c r="AJ13" s="551" t="s">
        <v>405</v>
      </c>
      <c r="AK13" s="551" t="s">
        <v>405</v>
      </c>
      <c r="AL13" s="551" t="s">
        <v>405</v>
      </c>
      <c r="AM13" s="551"/>
      <c r="AN13" s="551"/>
      <c r="AO13" s="551"/>
      <c r="AP13" s="551"/>
      <c r="AQ13" s="551"/>
      <c r="AR13" s="551"/>
      <c r="AS13" s="551"/>
      <c r="AT13" s="551"/>
      <c r="AU13" s="551"/>
      <c r="AV13" s="551"/>
      <c r="AW13" s="551"/>
      <c r="AX13" s="551"/>
      <c r="AY13" s="551"/>
      <c r="AZ13" s="550"/>
      <c r="BA13" s="550"/>
      <c r="BB13" s="550"/>
      <c r="BC13" s="550"/>
      <c r="BD13" s="550"/>
      <c r="BE13" s="550"/>
      <c r="BF13" s="550"/>
      <c r="BG13" s="550"/>
      <c r="BH13" s="550"/>
      <c r="BI13" s="550"/>
      <c r="BJ13" s="550"/>
      <c r="BK13" s="550"/>
      <c r="BL13" s="550"/>
      <c r="BM13" s="550"/>
      <c r="BN13" s="550"/>
      <c r="BO13" s="550"/>
      <c r="BP13" s="550"/>
      <c r="BQ13" s="550"/>
      <c r="BR13" s="550"/>
      <c r="BS13" s="550"/>
      <c r="BT13" s="550"/>
      <c r="BU13" s="550"/>
      <c r="BV13" s="550"/>
      <c r="BW13" s="550"/>
      <c r="BX13" s="550"/>
      <c r="BY13" s="550"/>
      <c r="BZ13" s="550"/>
      <c r="CA13" s="550"/>
      <c r="CB13" s="550"/>
      <c r="CC13" s="550"/>
      <c r="CD13" s="550"/>
      <c r="CE13" s="550"/>
      <c r="CF13" s="550"/>
      <c r="CG13" s="550"/>
      <c r="CH13" s="550"/>
      <c r="CI13" s="550"/>
      <c r="CJ13" s="550"/>
      <c r="CK13" s="550"/>
      <c r="CL13" s="550"/>
      <c r="CM13" s="550"/>
      <c r="CN13" s="550"/>
      <c r="CO13" s="550"/>
      <c r="CP13" s="550"/>
      <c r="CQ13" s="550"/>
      <c r="CR13" s="550"/>
      <c r="CS13" s="550"/>
      <c r="CT13" s="550"/>
      <c r="CU13" s="550"/>
      <c r="CV13" s="550"/>
      <c r="CW13" s="550"/>
      <c r="CX13" s="550"/>
      <c r="CY13" s="550"/>
      <c r="CZ13" s="550"/>
      <c r="DA13" s="550"/>
      <c r="DB13" s="550"/>
      <c r="DC13" s="550"/>
      <c r="DD13" s="550"/>
      <c r="DE13" s="550"/>
      <c r="DF13" s="550"/>
      <c r="DG13" s="550"/>
      <c r="DH13" s="550"/>
      <c r="DI13" s="550"/>
      <c r="DJ13" s="550"/>
      <c r="DK13" s="550"/>
      <c r="DL13" s="550"/>
      <c r="DM13" s="550"/>
      <c r="DN13" s="550"/>
      <c r="DO13" s="550"/>
      <c r="DP13" s="550"/>
      <c r="DQ13" s="550"/>
      <c r="DR13" s="550"/>
      <c r="DS13" s="550"/>
      <c r="DT13" s="550"/>
      <c r="DU13" s="550"/>
      <c r="DV13" s="550"/>
      <c r="DW13" s="550"/>
      <c r="DX13" s="550"/>
      <c r="DY13" s="550"/>
      <c r="DZ13" s="550"/>
      <c r="EA13" s="550"/>
      <c r="EB13" s="550"/>
      <c r="EC13" s="550"/>
      <c r="ED13" s="550"/>
      <c r="EE13" s="550"/>
      <c r="EF13" s="550"/>
      <c r="EG13" s="550"/>
      <c r="EH13" s="550"/>
      <c r="EI13" s="550"/>
      <c r="EJ13" s="550"/>
      <c r="EK13" s="550"/>
      <c r="EL13" s="550"/>
      <c r="EM13" s="550"/>
      <c r="EN13" s="550"/>
      <c r="EO13" s="550"/>
      <c r="EP13" s="550"/>
      <c r="EQ13" s="550"/>
      <c r="ER13" s="550"/>
      <c r="ES13" s="550"/>
      <c r="ET13" s="550"/>
      <c r="EU13" s="550"/>
      <c r="EV13" s="550"/>
      <c r="EW13" s="550"/>
      <c r="EX13" s="550"/>
      <c r="EY13" s="550"/>
      <c r="EZ13" s="550"/>
      <c r="FA13" s="550"/>
      <c r="FB13" s="550"/>
      <c r="FC13" s="550"/>
      <c r="FD13" s="550"/>
      <c r="FE13" s="550"/>
      <c r="FF13" s="550"/>
      <c r="FG13" s="550"/>
      <c r="FH13" s="550"/>
      <c r="FI13" s="550"/>
      <c r="FJ13" s="550"/>
      <c r="FK13" s="550"/>
      <c r="FL13" s="550"/>
      <c r="FM13" s="550"/>
      <c r="FN13" s="550"/>
      <c r="FO13" s="550"/>
      <c r="FP13" s="550"/>
      <c r="FQ13" s="550"/>
      <c r="FR13" s="550"/>
      <c r="FS13" s="550"/>
      <c r="FT13" s="550"/>
      <c r="FU13" s="550"/>
      <c r="FV13" s="550"/>
      <c r="FW13" s="550"/>
      <c r="FX13" s="550"/>
      <c r="FY13" s="550"/>
      <c r="FZ13" s="550"/>
      <c r="GA13" s="550"/>
      <c r="GB13" s="550"/>
      <c r="GC13" s="550"/>
      <c r="GD13" s="550"/>
      <c r="GE13" s="550"/>
      <c r="GF13" s="550"/>
      <c r="GG13" s="550"/>
      <c r="GH13" s="550"/>
      <c r="GI13" s="550"/>
      <c r="GJ13" s="550"/>
      <c r="GK13" s="550"/>
      <c r="GL13" s="550"/>
      <c r="GM13" s="550"/>
      <c r="GN13" s="550"/>
      <c r="GO13" s="550"/>
      <c r="GP13" s="550"/>
      <c r="GQ13" s="550"/>
      <c r="GR13" s="550"/>
      <c r="GS13" s="550"/>
      <c r="GT13" s="550"/>
      <c r="GU13" s="550"/>
      <c r="GV13" s="550"/>
      <c r="GW13" s="550"/>
      <c r="GX13" s="550"/>
      <c r="GY13" s="550"/>
      <c r="GZ13" s="550"/>
      <c r="HA13" s="550"/>
      <c r="HB13" s="550"/>
      <c r="HC13" s="550"/>
      <c r="HD13" s="550"/>
      <c r="HE13" s="550"/>
      <c r="HF13" s="550"/>
      <c r="HG13" s="550"/>
      <c r="HH13" s="550"/>
      <c r="HI13" s="550"/>
      <c r="HJ13" s="550"/>
      <c r="HK13" s="550"/>
      <c r="HL13" s="550"/>
      <c r="HM13" s="550"/>
      <c r="HN13" s="550"/>
      <c r="HO13" s="550"/>
      <c r="HP13" s="550"/>
      <c r="HQ13" s="550"/>
      <c r="HR13" s="550"/>
      <c r="HS13" s="550"/>
      <c r="HT13" s="550"/>
      <c r="HU13" s="550"/>
      <c r="HV13" s="550"/>
      <c r="HW13" s="550"/>
    </row>
    <row r="14" spans="1:231" s="552" customFormat="1" ht="18.75">
      <c r="A14" s="617" t="s">
        <v>223</v>
      </c>
      <c r="B14" s="568" t="s">
        <v>194</v>
      </c>
      <c r="C14" s="543"/>
      <c r="D14" s="543" t="s">
        <v>361</v>
      </c>
      <c r="E14" s="543"/>
      <c r="F14" s="435"/>
      <c r="G14" s="543">
        <v>2.5</v>
      </c>
      <c r="H14" s="543">
        <v>75</v>
      </c>
      <c r="I14" s="543">
        <v>36</v>
      </c>
      <c r="J14" s="543">
        <v>18</v>
      </c>
      <c r="K14" s="543">
        <v>18</v>
      </c>
      <c r="L14" s="543"/>
      <c r="M14" s="543">
        <v>39</v>
      </c>
      <c r="N14" s="543"/>
      <c r="O14" s="543"/>
      <c r="P14" s="543"/>
      <c r="Q14" s="543"/>
      <c r="R14" s="543"/>
      <c r="S14" s="543">
        <v>4</v>
      </c>
      <c r="T14" s="543"/>
      <c r="U14" s="543"/>
      <c r="V14" s="543"/>
      <c r="W14" s="543"/>
      <c r="X14" s="543"/>
      <c r="Y14" s="355"/>
      <c r="Z14" s="551"/>
      <c r="AA14" s="551" t="s">
        <v>405</v>
      </c>
      <c r="AB14" s="551" t="s">
        <v>405</v>
      </c>
      <c r="AC14" s="551" t="s">
        <v>405</v>
      </c>
      <c r="AD14" s="551" t="s">
        <v>405</v>
      </c>
      <c r="AE14" s="551" t="s">
        <v>405</v>
      </c>
      <c r="AF14" s="551" t="s">
        <v>404</v>
      </c>
      <c r="AG14" s="551" t="s">
        <v>405</v>
      </c>
      <c r="AH14" s="551" t="s">
        <v>405</v>
      </c>
      <c r="AI14" s="551" t="s">
        <v>405</v>
      </c>
      <c r="AJ14" s="551" t="s">
        <v>405</v>
      </c>
      <c r="AK14" s="551" t="s">
        <v>405</v>
      </c>
      <c r="AL14" s="551" t="s">
        <v>405</v>
      </c>
      <c r="AM14" s="551"/>
      <c r="AN14" s="551"/>
      <c r="AO14" s="551"/>
      <c r="AP14" s="551"/>
      <c r="AQ14" s="551"/>
      <c r="AR14" s="551"/>
      <c r="AS14" s="551"/>
      <c r="AT14" s="551"/>
      <c r="AU14" s="551"/>
      <c r="AV14" s="551"/>
      <c r="AW14" s="551"/>
      <c r="AX14" s="551"/>
      <c r="AY14" s="551"/>
      <c r="AZ14" s="550"/>
      <c r="BA14" s="550"/>
      <c r="BB14" s="550"/>
      <c r="BC14" s="550"/>
      <c r="BD14" s="550"/>
      <c r="BE14" s="550"/>
      <c r="BF14" s="550"/>
      <c r="BG14" s="550"/>
      <c r="BH14" s="550"/>
      <c r="BI14" s="550"/>
      <c r="BJ14" s="550"/>
      <c r="BK14" s="550"/>
      <c r="BL14" s="550"/>
      <c r="BM14" s="550"/>
      <c r="BN14" s="550"/>
      <c r="BO14" s="550"/>
      <c r="BP14" s="550"/>
      <c r="BQ14" s="550"/>
      <c r="BR14" s="550"/>
      <c r="BS14" s="550"/>
      <c r="BT14" s="550"/>
      <c r="BU14" s="550"/>
      <c r="BV14" s="550"/>
      <c r="BW14" s="550"/>
      <c r="BX14" s="550"/>
      <c r="BY14" s="550"/>
      <c r="BZ14" s="550"/>
      <c r="CA14" s="550"/>
      <c r="CB14" s="550"/>
      <c r="CC14" s="550"/>
      <c r="CD14" s="550"/>
      <c r="CE14" s="550"/>
      <c r="CF14" s="550"/>
      <c r="CG14" s="550"/>
      <c r="CH14" s="550"/>
      <c r="CI14" s="550"/>
      <c r="CJ14" s="550"/>
      <c r="CK14" s="550"/>
      <c r="CL14" s="550"/>
      <c r="CM14" s="550"/>
      <c r="CN14" s="550"/>
      <c r="CO14" s="550"/>
      <c r="CP14" s="550"/>
      <c r="CQ14" s="550"/>
      <c r="CR14" s="550"/>
      <c r="CS14" s="550"/>
      <c r="CT14" s="550"/>
      <c r="CU14" s="550"/>
      <c r="CV14" s="550"/>
      <c r="CW14" s="550"/>
      <c r="CX14" s="550"/>
      <c r="CY14" s="550"/>
      <c r="CZ14" s="550"/>
      <c r="DA14" s="550"/>
      <c r="DB14" s="550"/>
      <c r="DC14" s="550"/>
      <c r="DD14" s="550"/>
      <c r="DE14" s="550"/>
      <c r="DF14" s="550"/>
      <c r="DG14" s="550"/>
      <c r="DH14" s="550"/>
      <c r="DI14" s="550"/>
      <c r="DJ14" s="550"/>
      <c r="DK14" s="550"/>
      <c r="DL14" s="550"/>
      <c r="DM14" s="550"/>
      <c r="DN14" s="550"/>
      <c r="DO14" s="550"/>
      <c r="DP14" s="550"/>
      <c r="DQ14" s="550"/>
      <c r="DR14" s="550"/>
      <c r="DS14" s="550"/>
      <c r="DT14" s="550"/>
      <c r="DU14" s="550"/>
      <c r="DV14" s="550"/>
      <c r="DW14" s="550"/>
      <c r="DX14" s="550"/>
      <c r="DY14" s="550"/>
      <c r="DZ14" s="550"/>
      <c r="EA14" s="550"/>
      <c r="EB14" s="550"/>
      <c r="EC14" s="550"/>
      <c r="ED14" s="550"/>
      <c r="EE14" s="550"/>
      <c r="EF14" s="550"/>
      <c r="EG14" s="550"/>
      <c r="EH14" s="550"/>
      <c r="EI14" s="550"/>
      <c r="EJ14" s="550"/>
      <c r="EK14" s="550"/>
      <c r="EL14" s="550"/>
      <c r="EM14" s="550"/>
      <c r="EN14" s="550"/>
      <c r="EO14" s="550"/>
      <c r="EP14" s="550"/>
      <c r="EQ14" s="550"/>
      <c r="ER14" s="550"/>
      <c r="ES14" s="550"/>
      <c r="ET14" s="550"/>
      <c r="EU14" s="550"/>
      <c r="EV14" s="550"/>
      <c r="EW14" s="550"/>
      <c r="EX14" s="550"/>
      <c r="EY14" s="550"/>
      <c r="EZ14" s="550"/>
      <c r="FA14" s="550"/>
      <c r="FB14" s="550"/>
      <c r="FC14" s="550"/>
      <c r="FD14" s="550"/>
      <c r="FE14" s="550"/>
      <c r="FF14" s="550"/>
      <c r="FG14" s="550"/>
      <c r="FH14" s="550"/>
      <c r="FI14" s="550"/>
      <c r="FJ14" s="550"/>
      <c r="FK14" s="550"/>
      <c r="FL14" s="550"/>
      <c r="FM14" s="550"/>
      <c r="FN14" s="550"/>
      <c r="FO14" s="550"/>
      <c r="FP14" s="550"/>
      <c r="FQ14" s="550"/>
      <c r="FR14" s="550"/>
      <c r="FS14" s="550"/>
      <c r="FT14" s="550"/>
      <c r="FU14" s="550"/>
      <c r="FV14" s="550"/>
      <c r="FW14" s="550"/>
      <c r="FX14" s="550"/>
      <c r="FY14" s="550"/>
      <c r="FZ14" s="550"/>
      <c r="GA14" s="550"/>
      <c r="GB14" s="550"/>
      <c r="GC14" s="550"/>
      <c r="GD14" s="550"/>
      <c r="GE14" s="550"/>
      <c r="GF14" s="550"/>
      <c r="GG14" s="550"/>
      <c r="GH14" s="550"/>
      <c r="GI14" s="550"/>
      <c r="GJ14" s="550"/>
      <c r="GK14" s="550"/>
      <c r="GL14" s="550"/>
      <c r="GM14" s="550"/>
      <c r="GN14" s="550"/>
      <c r="GO14" s="550"/>
      <c r="GP14" s="550"/>
      <c r="GQ14" s="550"/>
      <c r="GR14" s="550"/>
      <c r="GS14" s="550"/>
      <c r="GT14" s="550"/>
      <c r="GU14" s="550"/>
      <c r="GV14" s="550"/>
      <c r="GW14" s="550"/>
      <c r="GX14" s="550"/>
      <c r="GY14" s="550"/>
      <c r="GZ14" s="550"/>
      <c r="HA14" s="550"/>
      <c r="HB14" s="550"/>
      <c r="HC14" s="550"/>
      <c r="HD14" s="550"/>
      <c r="HE14" s="550"/>
      <c r="HF14" s="550"/>
      <c r="HG14" s="550"/>
      <c r="HH14" s="550"/>
      <c r="HI14" s="550"/>
      <c r="HJ14" s="550"/>
      <c r="HK14" s="550"/>
      <c r="HL14" s="550"/>
      <c r="HM14" s="550"/>
      <c r="HN14" s="550"/>
      <c r="HO14" s="550"/>
      <c r="HP14" s="550"/>
      <c r="HQ14" s="550"/>
      <c r="HR14" s="550"/>
      <c r="HS14" s="550"/>
      <c r="HT14" s="550"/>
      <c r="HU14" s="550"/>
      <c r="HV14" s="550"/>
      <c r="HW14" s="550"/>
    </row>
    <row r="15" spans="1:231" s="552" customFormat="1" ht="19.5">
      <c r="A15" s="617" t="s">
        <v>258</v>
      </c>
      <c r="B15" s="568" t="s">
        <v>284</v>
      </c>
      <c r="C15" s="543"/>
      <c r="D15" s="543" t="s">
        <v>361</v>
      </c>
      <c r="E15" s="543"/>
      <c r="F15" s="638"/>
      <c r="G15" s="543">
        <v>2</v>
      </c>
      <c r="H15" s="543">
        <v>60</v>
      </c>
      <c r="I15" s="543">
        <v>24</v>
      </c>
      <c r="J15" s="543">
        <v>16</v>
      </c>
      <c r="K15" s="543"/>
      <c r="L15" s="543">
        <v>8</v>
      </c>
      <c r="M15" s="543">
        <v>36</v>
      </c>
      <c r="N15" s="543"/>
      <c r="O15" s="543"/>
      <c r="P15" s="543"/>
      <c r="Q15" s="543"/>
      <c r="R15" s="543"/>
      <c r="S15" s="543">
        <v>3</v>
      </c>
      <c r="T15" s="543"/>
      <c r="U15" s="543"/>
      <c r="V15" s="543"/>
      <c r="W15" s="543"/>
      <c r="X15" s="543"/>
      <c r="Y15" s="355"/>
      <c r="Z15" s="551"/>
      <c r="AA15" s="551" t="s">
        <v>405</v>
      </c>
      <c r="AB15" s="551" t="s">
        <v>405</v>
      </c>
      <c r="AC15" s="551" t="s">
        <v>405</v>
      </c>
      <c r="AD15" s="551" t="s">
        <v>405</v>
      </c>
      <c r="AE15" s="551" t="s">
        <v>405</v>
      </c>
      <c r="AF15" s="551" t="s">
        <v>404</v>
      </c>
      <c r="AG15" s="551" t="s">
        <v>405</v>
      </c>
      <c r="AH15" s="551" t="s">
        <v>405</v>
      </c>
      <c r="AI15" s="551" t="s">
        <v>405</v>
      </c>
      <c r="AJ15" s="551" t="s">
        <v>405</v>
      </c>
      <c r="AK15" s="551" t="s">
        <v>405</v>
      </c>
      <c r="AL15" s="551" t="s">
        <v>405</v>
      </c>
      <c r="AM15" s="551"/>
      <c r="AN15" s="551"/>
      <c r="AO15" s="551"/>
      <c r="AP15" s="551"/>
      <c r="AQ15" s="551"/>
      <c r="AR15" s="551"/>
      <c r="AS15" s="551"/>
      <c r="AT15" s="551"/>
      <c r="AU15" s="551"/>
      <c r="AV15" s="551"/>
      <c r="AW15" s="551"/>
      <c r="AX15" s="551"/>
      <c r="AY15" s="551"/>
      <c r="AZ15" s="550"/>
      <c r="BA15" s="550"/>
      <c r="BB15" s="550"/>
      <c r="BC15" s="550"/>
      <c r="BD15" s="550"/>
      <c r="BE15" s="550"/>
      <c r="BF15" s="550"/>
      <c r="BG15" s="550"/>
      <c r="BH15" s="550"/>
      <c r="BI15" s="550"/>
      <c r="BJ15" s="550"/>
      <c r="BK15" s="550"/>
      <c r="BL15" s="550"/>
      <c r="BM15" s="550"/>
      <c r="BN15" s="550"/>
      <c r="BO15" s="550"/>
      <c r="BP15" s="550"/>
      <c r="BQ15" s="550"/>
      <c r="BR15" s="550"/>
      <c r="BS15" s="550"/>
      <c r="BT15" s="550"/>
      <c r="BU15" s="550"/>
      <c r="BV15" s="550"/>
      <c r="BW15" s="550"/>
      <c r="BX15" s="550"/>
      <c r="BY15" s="550"/>
      <c r="BZ15" s="550"/>
      <c r="CA15" s="550"/>
      <c r="CB15" s="550"/>
      <c r="CC15" s="550"/>
      <c r="CD15" s="550"/>
      <c r="CE15" s="550"/>
      <c r="CF15" s="550"/>
      <c r="CG15" s="550"/>
      <c r="CH15" s="550"/>
      <c r="CI15" s="550"/>
      <c r="CJ15" s="550"/>
      <c r="CK15" s="550"/>
      <c r="CL15" s="550"/>
      <c r="CM15" s="550"/>
      <c r="CN15" s="550"/>
      <c r="CO15" s="550"/>
      <c r="CP15" s="550"/>
      <c r="CQ15" s="550"/>
      <c r="CR15" s="550"/>
      <c r="CS15" s="550"/>
      <c r="CT15" s="550"/>
      <c r="CU15" s="550"/>
      <c r="CV15" s="550"/>
      <c r="CW15" s="550"/>
      <c r="CX15" s="550"/>
      <c r="CY15" s="550"/>
      <c r="CZ15" s="550"/>
      <c r="DA15" s="550"/>
      <c r="DB15" s="550"/>
      <c r="DC15" s="550"/>
      <c r="DD15" s="550"/>
      <c r="DE15" s="550"/>
      <c r="DF15" s="550"/>
      <c r="DG15" s="550"/>
      <c r="DH15" s="550"/>
      <c r="DI15" s="550"/>
      <c r="DJ15" s="550"/>
      <c r="DK15" s="550"/>
      <c r="DL15" s="550"/>
      <c r="DM15" s="550"/>
      <c r="DN15" s="550"/>
      <c r="DO15" s="550"/>
      <c r="DP15" s="550"/>
      <c r="DQ15" s="550"/>
      <c r="DR15" s="550"/>
      <c r="DS15" s="550"/>
      <c r="DT15" s="550"/>
      <c r="DU15" s="550"/>
      <c r="DV15" s="550"/>
      <c r="DW15" s="550"/>
      <c r="DX15" s="550"/>
      <c r="DY15" s="550"/>
      <c r="DZ15" s="550"/>
      <c r="EA15" s="550"/>
      <c r="EB15" s="550"/>
      <c r="EC15" s="550"/>
      <c r="ED15" s="550"/>
      <c r="EE15" s="550"/>
      <c r="EF15" s="550"/>
      <c r="EG15" s="550"/>
      <c r="EH15" s="550"/>
      <c r="EI15" s="550"/>
      <c r="EJ15" s="550"/>
      <c r="EK15" s="550"/>
      <c r="EL15" s="550"/>
      <c r="EM15" s="550"/>
      <c r="EN15" s="550"/>
      <c r="EO15" s="550"/>
      <c r="EP15" s="550"/>
      <c r="EQ15" s="550"/>
      <c r="ER15" s="550"/>
      <c r="ES15" s="550"/>
      <c r="ET15" s="550"/>
      <c r="EU15" s="550"/>
      <c r="EV15" s="550"/>
      <c r="EW15" s="550"/>
      <c r="EX15" s="550"/>
      <c r="EY15" s="550"/>
      <c r="EZ15" s="550"/>
      <c r="FA15" s="550"/>
      <c r="FB15" s="550"/>
      <c r="FC15" s="550"/>
      <c r="FD15" s="550"/>
      <c r="FE15" s="550"/>
      <c r="FF15" s="550"/>
      <c r="FG15" s="550"/>
      <c r="FH15" s="550"/>
      <c r="FI15" s="550"/>
      <c r="FJ15" s="550"/>
      <c r="FK15" s="550"/>
      <c r="FL15" s="550"/>
      <c r="FM15" s="550"/>
      <c r="FN15" s="550"/>
      <c r="FO15" s="550"/>
      <c r="FP15" s="550"/>
      <c r="FQ15" s="550"/>
      <c r="FR15" s="550"/>
      <c r="FS15" s="550"/>
      <c r="FT15" s="550"/>
      <c r="FU15" s="550"/>
      <c r="FV15" s="550"/>
      <c r="FW15" s="550"/>
      <c r="FX15" s="550"/>
      <c r="FY15" s="550"/>
      <c r="FZ15" s="550"/>
      <c r="GA15" s="550"/>
      <c r="GB15" s="550"/>
      <c r="GC15" s="550"/>
      <c r="GD15" s="550"/>
      <c r="GE15" s="550"/>
      <c r="GF15" s="550"/>
      <c r="GG15" s="550"/>
      <c r="GH15" s="550"/>
      <c r="GI15" s="550"/>
      <c r="GJ15" s="550"/>
      <c r="GK15" s="550"/>
      <c r="GL15" s="550"/>
      <c r="GM15" s="550"/>
      <c r="GN15" s="550"/>
      <c r="GO15" s="550"/>
      <c r="GP15" s="550"/>
      <c r="GQ15" s="550"/>
      <c r="GR15" s="550"/>
      <c r="GS15" s="550"/>
      <c r="GT15" s="550"/>
      <c r="GU15" s="550"/>
      <c r="GV15" s="550"/>
      <c r="GW15" s="550"/>
      <c r="GX15" s="550"/>
      <c r="GY15" s="550"/>
      <c r="GZ15" s="550"/>
      <c r="HA15" s="550"/>
      <c r="HB15" s="550"/>
      <c r="HC15" s="550"/>
      <c r="HD15" s="550"/>
      <c r="HE15" s="550"/>
      <c r="HF15" s="550"/>
      <c r="HG15" s="550"/>
      <c r="HH15" s="550"/>
      <c r="HI15" s="550"/>
      <c r="HJ15" s="550"/>
      <c r="HK15" s="550"/>
      <c r="HL15" s="550"/>
      <c r="HM15" s="550"/>
      <c r="HN15" s="550"/>
      <c r="HO15" s="550"/>
      <c r="HP15" s="550"/>
      <c r="HQ15" s="550"/>
      <c r="HR15" s="550"/>
      <c r="HS15" s="550"/>
      <c r="HT15" s="550"/>
      <c r="HU15" s="550"/>
      <c r="HV15" s="550"/>
      <c r="HW15" s="550"/>
    </row>
    <row r="16" spans="1:231" s="552" customFormat="1" ht="18.75">
      <c r="A16" s="726" t="s">
        <v>336</v>
      </c>
      <c r="B16" s="727" t="s">
        <v>414</v>
      </c>
      <c r="C16" s="728"/>
      <c r="D16" s="729" t="s">
        <v>361</v>
      </c>
      <c r="E16" s="729"/>
      <c r="F16" s="730"/>
      <c r="G16" s="729">
        <v>1.5</v>
      </c>
      <c r="H16" s="729">
        <v>45</v>
      </c>
      <c r="I16" s="729">
        <v>16</v>
      </c>
      <c r="J16" s="729">
        <v>16</v>
      </c>
      <c r="K16" s="729"/>
      <c r="L16" s="729"/>
      <c r="M16" s="729">
        <v>29</v>
      </c>
      <c r="N16" s="728"/>
      <c r="O16" s="728"/>
      <c r="P16" s="728"/>
      <c r="Q16" s="729"/>
      <c r="R16" s="729"/>
      <c r="S16" s="729">
        <v>2</v>
      </c>
      <c r="T16" s="729"/>
      <c r="U16" s="729"/>
      <c r="V16" s="729"/>
      <c r="W16" s="631"/>
      <c r="X16" s="631"/>
      <c r="Y16" s="631"/>
      <c r="Z16" s="551"/>
      <c r="AA16" s="551" t="s">
        <v>405</v>
      </c>
      <c r="AB16" s="551" t="s">
        <v>405</v>
      </c>
      <c r="AC16" s="551" t="s">
        <v>405</v>
      </c>
      <c r="AD16" s="551" t="s">
        <v>405</v>
      </c>
      <c r="AE16" s="551" t="s">
        <v>405</v>
      </c>
      <c r="AF16" s="551" t="s">
        <v>404</v>
      </c>
      <c r="AG16" s="551" t="s">
        <v>405</v>
      </c>
      <c r="AH16" s="551" t="s">
        <v>405</v>
      </c>
      <c r="AI16" s="551" t="s">
        <v>405</v>
      </c>
      <c r="AJ16" s="551" t="s">
        <v>405</v>
      </c>
      <c r="AK16" s="551" t="s">
        <v>405</v>
      </c>
      <c r="AL16" s="551" t="s">
        <v>405</v>
      </c>
      <c r="AM16" s="551"/>
      <c r="AN16" s="551"/>
      <c r="AO16" s="551"/>
      <c r="AP16" s="551"/>
      <c r="AQ16" s="551"/>
      <c r="AR16" s="551"/>
      <c r="AS16" s="551"/>
      <c r="AT16" s="551"/>
      <c r="AU16" s="551"/>
      <c r="AV16" s="551"/>
      <c r="AW16" s="551"/>
      <c r="AX16" s="551"/>
      <c r="AY16" s="551"/>
      <c r="AZ16" s="550"/>
      <c r="BA16" s="550"/>
      <c r="BB16" s="550"/>
      <c r="BC16" s="550"/>
      <c r="BD16" s="550"/>
      <c r="BE16" s="550"/>
      <c r="BF16" s="550"/>
      <c r="BG16" s="550"/>
      <c r="BH16" s="550"/>
      <c r="BI16" s="550"/>
      <c r="BJ16" s="550"/>
      <c r="BK16" s="550"/>
      <c r="BL16" s="550"/>
      <c r="BM16" s="550"/>
      <c r="BN16" s="550"/>
      <c r="BO16" s="550"/>
      <c r="BP16" s="550"/>
      <c r="BQ16" s="550"/>
      <c r="BR16" s="550"/>
      <c r="BS16" s="550"/>
      <c r="BT16" s="550"/>
      <c r="BU16" s="550"/>
      <c r="BV16" s="550"/>
      <c r="BW16" s="550"/>
      <c r="BX16" s="550"/>
      <c r="BY16" s="550"/>
      <c r="BZ16" s="550"/>
      <c r="CA16" s="550"/>
      <c r="CB16" s="550"/>
      <c r="CC16" s="550"/>
      <c r="CD16" s="550"/>
      <c r="CE16" s="550"/>
      <c r="CF16" s="550"/>
      <c r="CG16" s="550"/>
      <c r="CH16" s="550"/>
      <c r="CI16" s="550"/>
      <c r="CJ16" s="550"/>
      <c r="CK16" s="550"/>
      <c r="CL16" s="550"/>
      <c r="CM16" s="550"/>
      <c r="CN16" s="550"/>
      <c r="CO16" s="550"/>
      <c r="CP16" s="550"/>
      <c r="CQ16" s="550"/>
      <c r="CR16" s="550"/>
      <c r="CS16" s="550"/>
      <c r="CT16" s="550"/>
      <c r="CU16" s="550"/>
      <c r="CV16" s="550"/>
      <c r="CW16" s="550"/>
      <c r="CX16" s="550"/>
      <c r="CY16" s="550"/>
      <c r="CZ16" s="550"/>
      <c r="DA16" s="550"/>
      <c r="DB16" s="550"/>
      <c r="DC16" s="550"/>
      <c r="DD16" s="550"/>
      <c r="DE16" s="550"/>
      <c r="DF16" s="550"/>
      <c r="DG16" s="550"/>
      <c r="DH16" s="550"/>
      <c r="DI16" s="550"/>
      <c r="DJ16" s="550"/>
      <c r="DK16" s="550"/>
      <c r="DL16" s="550"/>
      <c r="DM16" s="550"/>
      <c r="DN16" s="550"/>
      <c r="DO16" s="550"/>
      <c r="DP16" s="550"/>
      <c r="DQ16" s="550"/>
      <c r="DR16" s="550"/>
      <c r="DS16" s="550"/>
      <c r="DT16" s="550"/>
      <c r="DU16" s="550"/>
      <c r="DV16" s="550"/>
      <c r="DW16" s="550"/>
      <c r="DX16" s="550"/>
      <c r="DY16" s="550"/>
      <c r="DZ16" s="550"/>
      <c r="EA16" s="550"/>
      <c r="EB16" s="550"/>
      <c r="EC16" s="550"/>
      <c r="ED16" s="550"/>
      <c r="EE16" s="550"/>
      <c r="EF16" s="550"/>
      <c r="EG16" s="550"/>
      <c r="EH16" s="550"/>
      <c r="EI16" s="550"/>
      <c r="EJ16" s="550"/>
      <c r="EK16" s="550"/>
      <c r="EL16" s="550"/>
      <c r="EM16" s="550"/>
      <c r="EN16" s="550"/>
      <c r="EO16" s="550"/>
      <c r="EP16" s="550"/>
      <c r="EQ16" s="550"/>
      <c r="ER16" s="550"/>
      <c r="ES16" s="550"/>
      <c r="ET16" s="550"/>
      <c r="EU16" s="550"/>
      <c r="EV16" s="550"/>
      <c r="EW16" s="550"/>
      <c r="EX16" s="550"/>
      <c r="EY16" s="550"/>
      <c r="EZ16" s="550"/>
      <c r="FA16" s="550"/>
      <c r="FB16" s="550"/>
      <c r="FC16" s="550"/>
      <c r="FD16" s="550"/>
      <c r="FE16" s="550"/>
      <c r="FF16" s="550"/>
      <c r="FG16" s="550"/>
      <c r="FH16" s="550"/>
      <c r="FI16" s="550"/>
      <c r="FJ16" s="550"/>
      <c r="FK16" s="550"/>
      <c r="FL16" s="550"/>
      <c r="FM16" s="550"/>
      <c r="FN16" s="550"/>
      <c r="FO16" s="550"/>
      <c r="FP16" s="550"/>
      <c r="FQ16" s="550"/>
      <c r="FR16" s="550"/>
      <c r="FS16" s="550"/>
      <c r="FT16" s="550"/>
      <c r="FU16" s="550"/>
      <c r="FV16" s="550"/>
      <c r="FW16" s="550"/>
      <c r="FX16" s="550"/>
      <c r="FY16" s="550"/>
      <c r="FZ16" s="550"/>
      <c r="GA16" s="550"/>
      <c r="GB16" s="550"/>
      <c r="GC16" s="550"/>
      <c r="GD16" s="550"/>
      <c r="GE16" s="550"/>
      <c r="GF16" s="550"/>
      <c r="GG16" s="550"/>
      <c r="GH16" s="550"/>
      <c r="GI16" s="550"/>
      <c r="GJ16" s="550"/>
      <c r="GK16" s="550"/>
      <c r="GL16" s="550"/>
      <c r="GM16" s="550"/>
      <c r="GN16" s="550"/>
      <c r="GO16" s="550"/>
      <c r="GP16" s="550"/>
      <c r="GQ16" s="550"/>
      <c r="GR16" s="550"/>
      <c r="GS16" s="550"/>
      <c r="GT16" s="550"/>
      <c r="GU16" s="550"/>
      <c r="GV16" s="550"/>
      <c r="GW16" s="550"/>
      <c r="GX16" s="550"/>
      <c r="GY16" s="550"/>
      <c r="GZ16" s="550"/>
      <c r="HA16" s="550"/>
      <c r="HB16" s="550"/>
      <c r="HC16" s="550"/>
      <c r="HD16" s="550"/>
      <c r="HE16" s="550"/>
      <c r="HF16" s="550"/>
      <c r="HG16" s="550"/>
      <c r="HH16" s="550"/>
      <c r="HI16" s="550"/>
      <c r="HJ16" s="550"/>
      <c r="HK16" s="550"/>
      <c r="HL16" s="550"/>
      <c r="HM16" s="550"/>
      <c r="HN16" s="550"/>
      <c r="HO16" s="550"/>
      <c r="HP16" s="550"/>
      <c r="HQ16" s="550"/>
      <c r="HR16" s="550"/>
      <c r="HS16" s="550"/>
      <c r="HT16" s="550"/>
      <c r="HU16" s="550"/>
      <c r="HV16" s="550"/>
      <c r="HW16" s="550"/>
    </row>
    <row r="17" spans="1:51" s="552" customFormat="1" ht="18.75">
      <c r="A17" s="353"/>
      <c r="B17" s="594" t="s">
        <v>265</v>
      </c>
      <c r="C17" s="595">
        <v>2</v>
      </c>
      <c r="D17" s="596">
        <v>5</v>
      </c>
      <c r="E17" s="596"/>
      <c r="F17" s="595"/>
      <c r="G17" s="595"/>
      <c r="H17" s="595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>
        <f>SUM(S9:S16)</f>
        <v>27</v>
      </c>
      <c r="T17" s="594"/>
      <c r="U17" s="594"/>
      <c r="V17" s="594"/>
      <c r="W17" s="594"/>
      <c r="X17" s="594"/>
      <c r="Y17" s="594"/>
      <c r="Z17" s="594"/>
      <c r="AA17" s="594"/>
      <c r="AB17" s="594"/>
      <c r="AC17" s="594"/>
      <c r="AD17" s="594"/>
      <c r="AE17" s="594"/>
      <c r="AF17" s="594"/>
      <c r="AG17" s="594"/>
      <c r="AH17" s="594"/>
      <c r="AI17" s="594"/>
      <c r="AJ17" s="594"/>
      <c r="AK17" s="594"/>
      <c r="AL17" s="594"/>
      <c r="AM17" s="594"/>
      <c r="AN17" s="594"/>
      <c r="AO17" s="594"/>
      <c r="AP17" s="594"/>
      <c r="AQ17" s="594"/>
      <c r="AR17" s="594"/>
      <c r="AS17" s="594"/>
      <c r="AT17" s="594"/>
      <c r="AU17" s="594"/>
      <c r="AV17" s="594"/>
      <c r="AW17" s="594"/>
      <c r="AX17" s="594"/>
      <c r="AY17" s="594"/>
    </row>
  </sheetData>
  <sheetProtection selectLockedCells="1" selectUnlockedCells="1"/>
  <mergeCells count="30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Y2:AY7"/>
    <mergeCell ref="AO7:AQ7"/>
    <mergeCell ref="AR7:AT7"/>
    <mergeCell ref="AU7:AW7"/>
    <mergeCell ref="F5:F7"/>
    <mergeCell ref="J5:J7"/>
    <mergeCell ref="K5:K7"/>
    <mergeCell ref="L5:L7"/>
    <mergeCell ref="N6:Y6"/>
    <mergeCell ref="AL7:AN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 Латышева</cp:lastModifiedBy>
  <cp:lastPrinted>2018-06-12T09:07:58Z</cp:lastPrinted>
  <dcterms:created xsi:type="dcterms:W3CDTF">2011-02-06T10:49:14Z</dcterms:created>
  <dcterms:modified xsi:type="dcterms:W3CDTF">2018-07-09T13:06:07Z</dcterms:modified>
  <cp:category/>
  <cp:version/>
  <cp:contentType/>
  <cp:contentStatus/>
</cp:coreProperties>
</file>